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04e1d993e564a86" /></Relationships>
</file>

<file path=xl/workbook.xml><?xml version="1.0" encoding="utf-8"?>
<workbook xmlns="http://schemas.openxmlformats.org/spreadsheetml/2006/main" xmlns:r="http://schemas.openxmlformats.org/officeDocument/2006/relationships">
  <sheets>
    <sheet name="Start Here" sheetId="1" r:id="R4c3d6942db1343ae"/>
    <sheet name="Review Brief" sheetId="2" r:id="R33882b8b7be546cd"/>
    <sheet name="Review Summary" sheetId="3" r:id="R5505cf8adbc142ef"/>
    <sheet name="Claims" sheetId="4" r:id="Rdde630e225a34d3c"/>
    <sheet name="Risks &amp; Controls" sheetId="5" r:id="R640df51ccf404d04"/>
    <sheet name="Evidence" sheetId="6" r:id="R3822943f19764967"/>
    <sheet name="Tests" sheetId="7" r:id="R5f1693354c6a4b73"/>
    <sheet name="Human Oversight" sheetId="8" r:id="Rbf02b5ee4c294ebe"/>
    <sheet name="Findings" sheetId="9" r:id="R978ad2abdc5342a2"/>
    <sheet name="Decisions" sheetId="10" r:id="Rb05e28cb139e4521"/>
    <sheet name="Field Guide" sheetId="11" r:id="Rb67022a5c3124171"/>
    <sheet name="Review Library" sheetId="12" r:id="R5bef81a3e4ad460b"/>
    <sheet name="Worked Example" sheetId="13" r:id="R626fe5bbe9b4480e"/>
    <sheet name="Sources &amp; Method" sheetId="14" r:id="R12f5b4fa3ddc4acb"/>
  </sheets>
  <calcPr calcMode="auto" fullCalcOnLoad="1" forceFullCalc="1"/>
</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yyyy-mm-dd hh:mm:ss"/>
  </x:numFmts>
  <x:fonts count="13">
    <x:font>
      <x:sz val="11"/>
      <x:name val="Carlito"/>
    </x:font>
    <x:font>
      <x:sz val="11"/>
      <x:color rgb="FF17202A"/>
      <x:name val="Arial"/>
    </x:font>
    <x:font>
      <x:b/>
      <x:sz val="18"/>
      <x:color rgb="FF111827"/>
      <x:name val="Arial"/>
    </x:font>
    <x:font>
      <x:sz val="10"/>
      <x:color rgb="FF475569"/>
      <x:name val="Arial"/>
    </x:font>
    <x:font>
      <x:b/>
      <x:sz val="10"/>
      <x:color rgb="FF2563EB"/>
      <x:name val="Arial"/>
    </x:font>
    <x:font>
      <x:b/>
      <x:sz val="11"/>
      <x:color rgb="FFFFFFFF"/>
      <x:name val="Arial"/>
    </x:font>
    <x:font>
      <x:b/>
      <x:sz val="11"/>
      <x:color rgb="FFFFFFFF"/>
      <x:name val="Carlito"/>
    </x:font>
    <x:font>
      <x:sz val="11"/>
      <x:color rgb="FF334155"/>
      <x:name val="Arial"/>
    </x:font>
    <x:font>
      <x:b/>
      <x:sz val="11"/>
      <x:color rgb="FF17202A"/>
      <x:name val="Arial"/>
    </x:font>
    <x:font>
      <x:sz val="11"/>
      <x:color rgb="FF475569"/>
      <x:name val="Arial"/>
    </x:font>
    <x:font>
      <x:b/>
      <x:sz val="11"/>
      <x:color rgb="FF2563EB"/>
      <x:name val="Arial"/>
    </x:font>
    <x:font>
      <x:sz val="11"/>
      <x:color rgb="FF2563EB"/>
      <x:name val="Arial"/>
    </x:font>
    <x:font>
      <x:b/>
      <x:sz val="10"/>
      <x:color rgb="FF2563EB"/>
      <x:name val="Carlito"/>
    </x:font>
  </x:fonts>
  <x:fills count="6">
    <x:fill>
      <x:patternFill patternType="none"/>
    </x:fill>
    <x:fill>
      <x:patternFill patternType="gray125"/>
    </x:fill>
    <x:fill>
      <x:patternFill patternType="solid">
        <x:fgColor rgb="FF182235"/>
      </x:patternFill>
    </x:fill>
    <x:fill>
      <x:patternFill patternType="solid">
        <x:fgColor rgb="FFFFF8E8"/>
      </x:patternFill>
    </x:fill>
    <x:fill>
      <x:patternFill patternType="solid">
        <x:fgColor rgb="FFEAF0F7"/>
      </x:patternFill>
    </x:fill>
    <x:fill>
      <x:patternFill patternType="solid">
        <x:fgColor rgb="FFFFFFFF"/>
      </x:patternFill>
    </x:fill>
  </x:fills>
  <x:borders count="1">
    <x:border/>
  </x:borders>
  <x:cellStyleXfs count="1">
    <x:xf numFmtId="0" fontId="0" fillId="0" borderId="0"/>
  </x:cellStyleXfs>
  <x:cellXfs count="4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2" fillId="0" borderId="0" xfId="0" applyNumberFormat="1" applyFont="1" applyFill="1" applyBorder="1" applyAlignment="1">
      <x:alignment vertical="top"/>
    </x:xf>
    <x:xf numFmtId="0" fontId="3" fillId="0" borderId="0" xfId="0" applyNumberFormat="1" applyFont="1" applyFill="1" applyBorder="1" applyAlignment="1">
      <x:alignment vertical="top"/>
    </x:xf>
    <x:xf numFmtId="0" fontId="4" fillId="0" borderId="0" xfId="0" applyNumberFormat="1" applyFont="1" applyFill="1" applyBorder="1" applyAlignment="1">
      <x:alignment vertical="top"/>
    </x:xf>
    <x:xf numFmtId="0" fontId="1" fillId="2" borderId="0" xfId="0" applyNumberFormat="1" applyFont="1" applyFill="1" applyBorder="1" applyAlignment="1">
      <x:alignment vertical="top"/>
    </x:xf>
    <x:xf numFmtId="0" fontId="5" fillId="2" borderId="0" xfId="0" applyNumberFormat="1" applyFont="1" applyFill="1" applyBorder="1" applyAlignment="1">
      <x:alignment vertical="top"/>
    </x:xf>
    <x:xf numFmtId="0" fontId="5" fillId="2" borderId="0" xfId="0" applyNumberFormat="1" applyFont="1" applyFill="1" applyBorder="1" applyAlignment="1">
      <x:alignment vertical="top" wrapText="1"/>
    </x:xf>
    <x:xf numFmtId="0" fontId="5" fillId="2" borderId="0" xfId="0" applyNumberFormat="1" applyFont="1" applyFill="1" applyBorder="1" applyAlignment="1">
      <x:alignment vertical="center" wrapText="1"/>
    </x:xf>
    <x:xf numFmtId="0" fontId="1" fillId="3" borderId="0" xfId="0" applyNumberFormat="1" applyFont="1" applyFill="1" applyBorder="1" applyAlignment="1">
      <x:alignment vertical="top"/>
    </x:xf>
    <x:xf numFmtId="0" fontId="1" fillId="3" borderId="0" xfId="0" applyNumberFormat="1" applyFont="1" applyFill="1" applyBorder="1" applyAlignment="1">
      <x:alignment vertical="top" wrapText="1"/>
    </x:xf>
    <x:xf numFmtId="0" fontId="0" fillId="2" borderId="0" xfId="0" applyNumberFormat="1" applyFont="1" applyFill="1" applyBorder="1"/>
    <x:xf numFmtId="0" fontId="6" fillId="2" borderId="0" xfId="0" applyNumberFormat="1" applyFont="1" applyFill="1" applyBorder="1"/>
    <x:xf numFmtId="0" fontId="6" fillId="2" borderId="0" xfId="0" applyNumberFormat="1" applyFont="1" applyFill="1" applyBorder="1" applyAlignment="1">
      <x:alignment wrapText="1"/>
    </x:xf>
    <x:xf numFmtId="0" fontId="0" fillId="3" borderId="0" xfId="0" applyNumberFormat="1" applyFont="1" applyFill="1" applyBorder="1"/>
    <x:xf numFmtId="0" fontId="0" fillId="3" borderId="0"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1" fillId="3" borderId="0" xfId="0" applyNumberFormat="1" applyFont="1" applyFill="1" applyBorder="1"/>
    <x:xf numFmtId="0" fontId="1" fillId="3" borderId="0" xfId="0" applyNumberFormat="1" applyFont="1" applyFill="1" applyBorder="1" applyAlignment="1">
      <x:alignment wrapText="1"/>
    </x:xf>
    <x:xf numFmtId="0" fontId="1" fillId="4" borderId="0" xfId="0" applyNumberFormat="1" applyFont="1" applyFill="1" applyBorder="1" applyAlignment="1">
      <x:alignment vertical="top" wrapText="1"/>
    </x:xf>
    <x:xf numFmtId="0" fontId="7" fillId="4"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201" fontId="1" fillId="3"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9" fillId="0" borderId="0" xfId="0" applyNumberFormat="1" applyFont="1" applyFill="1" applyBorder="1" applyAlignment="1">
      <x:alignment vertical="top" wrapText="1"/>
    </x:xf>
    <x:xf numFmtId="0" fontId="1" fillId="4" borderId="0" xfId="0" applyNumberFormat="1" applyFont="1" applyFill="1" applyBorder="1" applyAlignment="1">
      <x:alignment vertical="top"/>
    </x:xf>
    <x:xf numFmtId="0" fontId="10" fillId="0" borderId="0" xfId="0" applyNumberFormat="1" applyFont="1" applyFill="1" applyBorder="1" applyAlignment="1">
      <x:alignment vertical="top"/>
    </x:xf>
    <x:xf numFmtId="0" fontId="10" fillId="0" borderId="0" xfId="0" applyNumberFormat="1" applyFont="1" applyFill="1" applyBorder="1" applyAlignment="1">
      <x:alignment vertical="top" wrapText="1"/>
    </x:xf>
    <x:xf numFmtId="0" fontId="0" fillId="4" borderId="0" xfId="0" applyNumberFormat="1" applyFont="1" applyFill="1" applyBorder="1" applyAlignment="1">
      <x:alignment wrapText="1"/>
    </x:xf>
    <x:xf numFmtId="0" fontId="7" fillId="4" borderId="0" xfId="0" applyNumberFormat="1" applyFont="1" applyFill="1" applyBorder="1" applyAlignment="1">
      <x:alignment wrapText="1"/>
    </x:xf>
    <x:xf numFmtId="0" fontId="1" fillId="4" borderId="0" xfId="0" applyNumberFormat="1" applyFont="1" applyFill="1" applyBorder="1" applyAlignment="1">
      <x:alignment wrapText="1"/>
    </x:xf>
    <x:xf numFmtId="200" fontId="1" fillId="4" borderId="0" xfId="0" applyNumberFormat="1" applyFont="1" applyFill="1" applyBorder="1" applyAlignment="1">
      <x:alignment vertical="top" wrapText="1"/>
    </x:xf>
    <x:xf numFmtId="0" fontId="8" fillId="0" borderId="0" xfId="0" applyNumberFormat="1" applyFont="1" applyFill="1" applyBorder="1" applyAlignment="1">
      <x:alignment vertical="top"/>
    </x:xf>
    <x:xf numFmtId="0" fontId="11" fillId="0"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0" fillId="5" borderId="0" xfId="0" applyNumberFormat="1" applyFont="1" applyFill="1" applyBorder="1" applyAlignment="1">
      <x:alignment wrapText="1"/>
    </x:xf>
    <x:xf numFmtId="0" fontId="1" fillId="5" borderId="0" xfId="0" applyNumberFormat="1" applyFont="1" applyFill="1" applyBorder="1" applyAlignment="1">
      <x:alignment wrapText="1"/>
    </x:xf>
    <x:xf numFmtId="0" fontId="12" fillId="0" borderId="0" xfId="0" applyNumberFormat="1" applyFont="1" applyFill="1" applyBorder="1"/>
  </x:cellXfs>
  <x:cellStyles count="1">
    <x:cellStyle name="Normal" xfId="0"/>
  </x:cellStyles>
  <x:dxfs count="14">
    <x:dxf>
      <x:font>
        <x:color rgb="FF7C4A03"/>
      </x:font>
      <x:fill>
        <x:patternFill patternType="solid">
          <x:bgColor rgb="FFFFF1C2"/>
        </x:patternFill>
      </x:fill>
    </x:dxf>
    <x:dxf>
      <x:font>
        <x:color rgb="FF7C4A03"/>
      </x:font>
      <x:fill>
        <x:patternFill patternType="solid">
          <x:bgColor rgb="FFFFF1C2"/>
        </x:patternFill>
      </x:fill>
    </x:dxf>
    <x:dxf>
      <x:font>
        <x:color rgb="FF7C4A03"/>
      </x:font>
      <x:fill>
        <x:patternFill patternType="solid">
          <x:bgColor rgb="FFFFF1C2"/>
        </x:patternFill>
      </x:fill>
    </x:dxf>
    <x:dxf>
      <x:font>
        <x:color rgb="FF7C4A03"/>
      </x:font>
      <x:fill>
        <x:patternFill patternType="solid">
          <x:bgColor rgb="FFFFF1C2"/>
        </x:patternFill>
      </x:fill>
    </x:dxf>
    <x:dxf>
      <x:font>
        <x:color rgb="FF7C4A03"/>
      </x:font>
      <x:fill>
        <x:patternFill patternType="solid">
          <x:bgColor rgb="FFFFF1C2"/>
        </x:patternFill>
      </x:fill>
    </x:dxf>
    <x:dxf>
      <x:font>
        <x:color rgb="FF7C4A03"/>
      </x:font>
      <x:fill>
        <x:patternFill patternType="solid">
          <x:bgColor rgb="FFFFF1C2"/>
        </x:patternFill>
      </x:fill>
    </x:dxf>
    <x:dxf>
      <x:font>
        <x:color rgb="FF7C4A03"/>
      </x:font>
      <x:fill>
        <x:patternFill patternType="solid">
          <x:bgColor rgb="FFFFF1C2"/>
        </x:patternFill>
      </x:fill>
    </x:dxf>
    <x:dxf>
      <x:font>
        <x:color rgb="FF991B1B"/>
      </x:font>
      <x:fill>
        <x:patternFill patternType="solid">
          <x:bgColor rgb="FFFEE2E2"/>
        </x:patternFill>
      </x:fill>
    </x:dxf>
    <x:dxf>
      <x:font>
        <x:b/>
        <x:color rgb="FF991B1B"/>
      </x:font>
      <x:fill>
        <x:patternFill patternType="solid">
          <x:bgColor rgb="FFFEE2E2"/>
        </x:patternFill>
      </x:fill>
    </x:dxf>
    <x:dxf>
      <x:font>
        <x:b/>
        <x:color rgb="FF991B1B"/>
      </x:font>
      <x:fill>
        <x:patternFill patternType="solid">
          <x:bgColor rgb="FFFEE2E2"/>
        </x:patternFill>
      </x:fill>
    </x:dxf>
    <x:dxf>
      <x:font>
        <x:color rgb="FF7C4A03"/>
      </x:font>
      <x:fill>
        <x:patternFill patternType="solid">
          <x:bgColor rgb="FFFFF1C2"/>
        </x:patternFill>
      </x:fill>
    </x:dxf>
    <x:dxf>
      <x:font>
        <x:color rgb="FF7C4A03"/>
      </x:font>
      <x:fill>
        <x:patternFill patternType="solid">
          <x:bgColor rgb="FFFFF1C2"/>
        </x:patternFill>
      </x:fill>
    </x:dxf>
    <x:dxf>
      <x:font>
        <x:color rgb="FF7C4A03"/>
      </x:font>
      <x:fill>
        <x:patternFill patternType="solid">
          <x:bgColor rgb="FFFFF1C2"/>
        </x:patternFill>
      </x:fill>
    </x:dxf>
    <x:dxf>
      <x:font>
        <x:color rgb="FF7C4A03"/>
      </x:font>
      <x:fill>
        <x:patternFill patternType="solid">
          <x:bgColor rgb="FFFFF1C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0b19790f4994e38" /><Relationship Type="http://schemas.openxmlformats.org/officeDocument/2006/relationships/theme" Target="/xl/theme/theme1.xml" Id="R7d4098db84344eb3" /><Relationship Type="http://schemas.openxmlformats.org/officeDocument/2006/relationships/sharedStrings" Target="/xl/sharedStrings.xml" Id="R6e7de24b6e6745f9" /><Relationship Type="http://schemas.openxmlformats.org/officeDocument/2006/relationships/worksheet" Target="/xl/worksheets/sheet1.xml" Id="R4c3d6942db1343ae" /><Relationship Type="http://schemas.openxmlformats.org/officeDocument/2006/relationships/worksheet" Target="/xl/worksheets/sheet2.xml" Id="R33882b8b7be546cd" /><Relationship Type="http://schemas.openxmlformats.org/officeDocument/2006/relationships/worksheet" Target="/xl/worksheets/sheet3.xml" Id="R5505cf8adbc142ef" /><Relationship Type="http://schemas.openxmlformats.org/officeDocument/2006/relationships/worksheet" Target="/xl/worksheets/sheet4.xml" Id="Rdde630e225a34d3c" /><Relationship Type="http://schemas.openxmlformats.org/officeDocument/2006/relationships/worksheet" Target="/xl/worksheets/sheet5.xml" Id="R640df51ccf404d04" /><Relationship Type="http://schemas.openxmlformats.org/officeDocument/2006/relationships/worksheet" Target="/xl/worksheets/sheet6.xml" Id="R3822943f19764967" /><Relationship Type="http://schemas.openxmlformats.org/officeDocument/2006/relationships/worksheet" Target="/xl/worksheets/sheet7.xml" Id="R5f1693354c6a4b73" /><Relationship Type="http://schemas.openxmlformats.org/officeDocument/2006/relationships/worksheet" Target="/xl/worksheets/sheet8.xml" Id="Rbf02b5ee4c294ebe" /><Relationship Type="http://schemas.openxmlformats.org/officeDocument/2006/relationships/worksheet" Target="/xl/worksheets/sheet9.xml" Id="R978ad2abdc5342a2" /><Relationship Type="http://schemas.openxmlformats.org/officeDocument/2006/relationships/worksheet" Target="/xl/worksheets/sheet10.xml" Id="Rb05e28cb139e4521" /><Relationship Type="http://schemas.openxmlformats.org/officeDocument/2006/relationships/worksheet" Target="/xl/worksheets/sheet11.xml" Id="Rb67022a5c3124171" /><Relationship Type="http://schemas.openxmlformats.org/officeDocument/2006/relationships/worksheet" Target="/xl/worksheets/sheet12.xml" Id="R5bef81a3e4ad460b" /><Relationship Type="http://schemas.openxmlformats.org/officeDocument/2006/relationships/worksheet" Target="/xl/worksheets/sheet13.xml" Id="R626fe5bbe9b4480e" /><Relationship Type="http://schemas.openxmlformats.org/officeDocument/2006/relationships/worksheet" Target="/xl/worksheets/sheet14.xml" Id="R12f5b4fa3ddc4acb" /></Relationships>
</file>

<file path=xl/tables/table1.xml><?xml version="1.0" encoding="utf-8"?>
<table xmlns="http://schemas.openxmlformats.org/spreadsheetml/2006/main" id="1" name="ClaimsTable" displayName="ClaimsTable" ref="A5:P105" headerRowCount="1" totalsRowCount="0" totalsRowShown="0">
  <autoFilter ref="A5:P105"/>
  <tableColumns count="16">
    <tableColumn id="1" name="Claim ID"/>
    <tableColumn id="2" name="Claim / assertion"/>
    <tableColumn id="3" name="Acceptance criteria"/>
    <tableColumn id="4" name="Use, version and period"/>
    <tableColumn id="5" name="Accountable owner"/>
    <tableColumn id="6" name="Priority"/>
    <tableColumn id="7" name="Review status"/>
    <tableColumn id="8" name="Reviewer judgment"/>
    <tableColumn id="9" name="Rationale and limits"/>
    <tableColumn id="10" name="Evidence count (auto)"/>
    <tableColumn id="11" name="Open findings (auto)"/>
    <tableColumn id="12" name="Record check (auto)"/>
    <tableColumn id="13" name="Decision count (auto)"/>
    <tableColumn id="14" name="Prompt ID"/>
    <tableColumn id="15" name="Reviewed by"/>
    <tableColumn id="16" name="Reviewed on"/>
  </tableColumns>
  <tableStyleInfo name="TableStyleLight1" showFirstColumn="0" showLastColumn="0" showRowStripes="0" showColumnStripes="0"/>
</table>
</file>

<file path=xl/tables/table2.xml><?xml version="1.0" encoding="utf-8"?>
<table xmlns="http://schemas.openxmlformats.org/spreadsheetml/2006/main" id="2" name="ControlsTable" displayName="ControlsTable" ref="A5:L105" headerRowCount="1" totalsRowCount="0" totalsRowShown="0">
  <autoFilter ref="A5:L105"/>
  <tableColumns count="12">
    <tableColumn id="1" name="Mapping ID"/>
    <tableColumn id="2" name="Claim ID"/>
    <tableColumn id="3" name="Risk ID"/>
    <tableColumn id="4" name="Risk domain"/>
    <tableColumn id="5" name="Failure and consequence"/>
    <tableColumn id="6" name="Control ID"/>
    <tableColumn id="7" name="Control objective"/>
    <tableColumn id="8" name="Control activity"/>
    <tableColumn id="9" name="Control owner"/>
    <tableColumn id="10" name="Frequency / trigger"/>
    <tableColumn id="11" name="Criteria / source"/>
    <tableColumn id="12" name="Record check (auto)"/>
  </tableColumns>
  <tableStyleInfo name="TableStyleLight1" showFirstColumn="0" showLastColumn="0" showRowStripes="0" showColumnStripes="0"/>
</table>
</file>

<file path=xl/tables/table3.xml><?xml version="1.0" encoding="utf-8"?>
<table xmlns="http://schemas.openxmlformats.org/spreadsheetml/2006/main" id="3" name="EvidenceTable" displayName="EvidenceTable" ref="A5:O105" headerRowCount="1" totalsRowCount="0" totalsRowShown="0">
  <autoFilter ref="A5:O105"/>
  <tableColumns count="15">
    <tableColumn id="1" name="Evidence ID"/>
    <tableColumn id="2" name="Claim ID"/>
    <tableColumn id="3" name="Artifact / description"/>
    <tableColumn id="4" name="Location / reference"/>
    <tableColumn id="5" name="Evidence owner"/>
    <tableColumn id="6" name="System / config version"/>
    <tableColumn id="7" name="Period covered"/>
    <tableColumn id="8" name="Evidence root ID"/>
    <tableColumn id="9" name="Derived from / shared source"/>
    <tableColumn id="10" name="Scope fit"/>
    <tableColumn id="11" name="Integrity"/>
    <tableColumn id="12" name="Supports claim?"/>
    <tableColumn id="13" name="Assessed on"/>
    <tableColumn id="14" name="Reviewer"/>
    <tableColumn id="15" name="Record check (auto)"/>
  </tableColumns>
  <tableStyleInfo name="TableStyleLight1" showFirstColumn="0" showLastColumn="0" showRowStripes="0" showColumnStripes="0"/>
</table>
</file>

<file path=xl/tables/table4.xml><?xml version="1.0" encoding="utf-8"?>
<table xmlns="http://schemas.openxmlformats.org/spreadsheetml/2006/main" id="4" name="TestsTable" displayName="TestsTable" ref="A5:L105" headerRowCount="1" totalsRowCount="0" totalsRowShown="0">
  <autoFilter ref="A5:L105"/>
  <tableColumns count="12">
    <tableColumn id="1" name="Test ID"/>
    <tableColumn id="2" name="Claim ID"/>
    <tableColumn id="3" name="Control ID"/>
    <tableColumn id="4" name="Scenario / method"/>
    <tableColumn id="5" name="Sample / selection rule"/>
    <tableColumn id="6" name="Expected / criteria"/>
    <tableColumn id="7" name="Observed result and limits"/>
    <tableColumn id="8" name="Result"/>
    <tableColumn id="9" name="Evidence ID"/>
    <tableColumn id="10" name="Tester"/>
    <tableColumn id="11" name="Performed on"/>
    <tableColumn id="12" name="Record check (auto)"/>
  </tableColumns>
  <tableStyleInfo name="TableStyleLight1" showFirstColumn="0" showLastColumn="0" showRowStripes="0" showColumnStripes="0"/>
</table>
</file>

<file path=xl/tables/table5.xml><?xml version="1.0" encoding="utf-8"?>
<table xmlns="http://schemas.openxmlformats.org/spreadsheetml/2006/main" id="5" name="OversightTable" displayName="OversightTable" ref="A5:P105" headerRowCount="1" totalsRowCount="0" totalsRowShown="0">
  <autoFilter ref="A5:P105"/>
  <tableColumns count="16">
    <tableColumn id="1" name="Oversight ID"/>
    <tableColumn id="2" name="Claim ID"/>
    <tableColumn id="3" name="Trigger / AI proposal"/>
    <tableColumn id="4" name="Information inspected"/>
    <tableColumn id="5" name="Reviewer"/>
    <tableColumn id="6" name="Authority / permissions"/>
    <tableColumn id="7" name="Human action"/>
    <tableColumn id="8" name="Reason"/>
    <tableColumn id="9" name="Verified downstream effect"/>
    <tableColumn id="10" name="Evidence ID"/>
    <tableColumn id="11" name="Trigger / proposal time"/>
    <tableColumn id="12" name="Human action time"/>
    <tableColumn id="13" name="Effect confirmed time"/>
    <tableColumn id="14" name="Escalation owner"/>
    <tableColumn id="15" name="Resolution / follow-up"/>
    <tableColumn id="16" name="Record check (auto)"/>
  </tableColumns>
  <tableStyleInfo name="TableStyleLight1" showFirstColumn="0" showLastColumn="0" showRowStripes="0" showColumnStripes="0"/>
</table>
</file>

<file path=xl/tables/table6.xml><?xml version="1.0" encoding="utf-8"?>
<table xmlns="http://schemas.openxmlformats.org/spreadsheetml/2006/main" id="6" name="FindingsTable" displayName="FindingsTable" ref="A5:N105" headerRowCount="1" totalsRowCount="0" totalsRowShown="0">
  <autoFilter ref="A5:N105"/>
  <tableColumns count="14">
    <tableColumn id="1" name="Finding ID"/>
    <tableColumn id="2" name="Claim ID"/>
    <tableColumn id="3" name="Gap type"/>
    <tableColumn id="4" name="Finding and consequence"/>
    <tableColumn id="5" name="Priority"/>
    <tableColumn id="6" name="Action owner"/>
    <tableColumn id="7" name="Correction / retest required"/>
    <tableColumn id="8" name="Due date"/>
    <tableColumn id="9" name="Status"/>
    <tableColumn id="10" name="Closure evidence ID"/>
    <tableColumn id="11" name="Closure verifier"/>
    <tableColumn id="12" name="Verified on"/>
    <tableColumn id="13" name="Timing (auto)"/>
    <tableColumn id="14" name="Record check (auto)"/>
  </tableColumns>
  <tableStyleInfo name="TableStyleLight1" showFirstColumn="0" showLastColumn="0" showRowStripes="0" showColumnStripes="0"/>
</table>
</file>

<file path=xl/tables/table7.xml><?xml version="1.0" encoding="utf-8"?>
<table xmlns="http://schemas.openxmlformats.org/spreadsheetml/2006/main" id="7" name="DecisionsTable" displayName="DecisionsTable" ref="A5:O105" headerRowCount="1" totalsRowCount="0" totalsRowShown="0">
  <autoFilter ref="A5:O105"/>
  <tableColumns count="15">
    <tableColumn id="1" name="Decision ID"/>
    <tableColumn id="2" name="Claim ID"/>
    <tableColumn id="3" name="Decision"/>
    <tableColumn id="4" name="Basis and remaining limits"/>
    <tableColumn id="5" name="Conditions / accepted risk"/>
    <tableColumn id="6" name="Decision owner"/>
    <tableColumn id="7" name="Decided on"/>
    <tableColumn id="8" name="Next review"/>
    <tableColumn id="9" name="Reassessment triggers"/>
    <tableColumn id="10" name="Earlier assessment reused"/>
    <tableColumn id="11" name="Additional checking / scope gaps"/>
    <tableColumn id="12" name="Record check (auto)"/>
    <tableColumn id="13" name="Linked Finding IDs (auto)"/>
    <tableColumn id="14" name="Linked Evidence IDs (auto)"/>
    <tableColumn id="15" name="Linked Test IDs (auto)"/>
  </tableColumns>
  <tableStyleInfo name="TableStyleLight1" showFirstColumn="0" showLastColumn="0" showRowStripes="0" showColumnStripes="0"/>
</table>
</file>

<file path=xl/tables/table8.xml><?xml version="1.0" encoding="utf-8"?>
<table xmlns="http://schemas.openxmlformats.org/spreadsheetml/2006/main" id="8" name="DecisionFindingLinks" displayName="DecisionFindingLinks" ref="A110:H210" headerRowCount="1" totalsRowCount="0" totalsRowShown="0">
  <autoFilter ref="A110:H210"/>
  <tableColumns count="8">
    <tableColumn id="1" name="Decision ID"/>
    <tableColumn id="2" name="Finding ID"/>
    <tableColumn id="3" name="Link role"/>
    <tableColumn id="4" name="Record check (auto)"/>
    <tableColumn id="5" name="Decision link number (auto)"/>
    <tableColumn id="6" name="Decision link key (auto)"/>
    <tableColumn id="7" name="Linked findings (auto)"/>
    <tableColumn id="8" name="Link issues (auto)"/>
  </tableColumns>
  <tableStyleInfo name="TableStyleLight1" showFirstColumn="0" showLastColumn="0" showRowStripes="0" showColumnStripes="0"/>
</table>
</file>

<file path=xl/tables/table9.xml><?xml version="1.0" encoding="utf-8"?>
<table xmlns="http://schemas.openxmlformats.org/spreadsheetml/2006/main" id="9" name="DecisionSupportLinks" displayName="DecisionSupportLinks" ref="A216:I316" headerRowCount="1" totalsRowCount="0" totalsRowShown="0">
  <autoFilter ref="A216:I316"/>
  <tableColumns count="9">
    <tableColumn id="1" name="Decision ID"/>
    <tableColumn id="2" name="Record type"/>
    <tableColumn id="3" name="Record ID"/>
    <tableColumn id="4" name="Relevance / limits"/>
    <tableColumn id="5" name="Record check (auto)"/>
    <tableColumn id="6" name="Decision link number (auto)"/>
    <tableColumn id="7" name="Decision link key (auto)"/>
    <tableColumn id="8" name="Linked IDs (auto)"/>
    <tableColumn id="9" name="Link issues (auto)"/>
  </tableColumns>
  <tableStyleInfo name="TableStyleLight1" showFirstColumn="0" showLastColumn="0" showRowStripes="0" showColumnStripes="0"/>
</table>
</file>

<file path=xl/tables/table10.xml><?xml version="1.0" encoding="utf-8"?>
<table xmlns="http://schemas.openxmlformats.org/spreadsheetml/2006/main" id="12" name="FieldGuideTable" displayName="FieldGuideTable" ref="A5:E162" headerRowCount="1" totalsRowCount="0" totalsRowShown="0">
  <autoFilter ref="A5:E162"/>
  <tableColumns count="5">
    <tableColumn id="1" name="Worksheet"/>
    <tableColumn id="2" name="Field"/>
    <tableColumn id="3" name="Requirement"/>
    <tableColumn id="4" name="What to enter / when"/>
    <tableColumn id="5" name="Example input"/>
  </tableColumns>
  <tableStyleInfo name="TableStyleLight1" showFirstColumn="0" showLastColumn="0" showRowStripes="0" showColumnStripes="0"/>
</table>
</file>

<file path=xl/tables/table11.xml><?xml version="1.0" encoding="utf-8"?>
<table xmlns="http://schemas.openxmlformats.org/spreadsheetml/2006/main" id="10" name="LibraryTable" displayName="LibraryTable" ref="A5:I29" headerRowCount="1" totalsRowCount="0" totalsRowShown="0">
  <autoFilter ref="A5:I29"/>
  <tableColumns count="9">
    <tableColumn id="1" name="Prompt ID"/>
    <tableColumn id="2" name="Topic"/>
    <tableColumn id="3" name="Claim prompt"/>
    <tableColumn id="4" name="Failure to examine"/>
    <tableColumn id="5" name="Control objective"/>
    <tableColumn id="6" name="Suggested test"/>
    <tableColumn id="7" name="Evidence to request"/>
    <tableColumn id="8" name="Sources"/>
    <tableColumn id="9" name="Source URL"/>
  </tableColumns>
  <tableStyleInfo name="TableStyleLight1" showFirstColumn="0" showLastColumn="0" showRowStripes="0" showColumnStripes="0"/>
</table>
</file>

<file path=xl/tables/table12.xml><?xml version="1.0" encoding="utf-8"?>
<table xmlns="http://schemas.openxmlformats.org/spreadsheetml/2006/main" id="11" name="ExampleTable" displayName="ExampleTable" ref="A5:E19" headerRowCount="1" totalsRowCount="0" totalsRowShown="0">
  <autoFilter ref="A5:E19"/>
  <tableColumns count="5">
    <tableColumn id="1" name="Record"/>
    <tableColumn id="2" name="Example ID"/>
    <tableColumn id="3" name="Assertion / event"/>
    <tableColumn id="4" name="Review detail"/>
    <tableColumn id="5" name="Reviewer lesson"/>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xml version='1.0' encoding='utf-8'?>
<ns0:Relationships xmlns:ns0="http://schemas.openxmlformats.org/package/2006/relationships"><ns0:Relationship Type="http://schemas.openxmlformats.org/officeDocument/2006/relationships/table" Target="/xl/tables/table1.xml" Id="Rf01d55d163394d1b" /></ns0:Relationships>
</file>

<file path=xl/worksheets/_rels/sheet5.xml.rels><?xml version='1.0' encoding='utf-8'?>
<ns0:Relationships xmlns:ns0="http://schemas.openxmlformats.org/package/2006/relationships"><ns0:Relationship Type="http://schemas.openxmlformats.org/officeDocument/2006/relationships/table" Target="/xl/tables/table2.xml" Id="R5806767ff7ee47f0" /></ns0:Relationships>
</file>

<file path=xl/worksheets/_rels/sheet6.xml.rels><?xml version='1.0' encoding='utf-8'?>
<ns0:Relationships xmlns:ns0="http://schemas.openxmlformats.org/package/2006/relationships"><ns0:Relationship Type="http://schemas.openxmlformats.org/officeDocument/2006/relationships/table" Target="/xl/tables/table3.xml" Id="Rf54ec47859744cc9" /></ns0:Relationships>
</file>

<file path=xl/worksheets/_rels/sheet7.xml.rels><?xml version='1.0' encoding='utf-8'?>
<ns0:Relationships xmlns:ns0="http://schemas.openxmlformats.org/package/2006/relationships"><ns0:Relationship Type="http://schemas.openxmlformats.org/officeDocument/2006/relationships/table" Target="/xl/tables/table4.xml" Id="R6f97d6b256d54843" /></ns0:Relationships>
</file>

<file path=xl/worksheets/_rels/sheet8.xml.rels><?xml version='1.0' encoding='utf-8'?>
<ns0:Relationships xmlns:ns0="http://schemas.openxmlformats.org/package/2006/relationships"><ns0:Relationship Type="http://schemas.openxmlformats.org/officeDocument/2006/relationships/table" Target="/xl/tables/table5.xml" Id="Re162dc943e514193" /></ns0:Relationships>
</file>

<file path=xl/worksheets/_rels/sheet9.xml.rels><?xml version='1.0' encoding='utf-8'?>
<ns0:Relationships xmlns:ns0="http://schemas.openxmlformats.org/package/2006/relationships"><ns0:Relationship Type="http://schemas.openxmlformats.org/officeDocument/2006/relationships/table" Target="/xl/tables/table6.xml" Id="R29eaea846d4043a5" /></ns0:Relationships>
</file>

<file path=xl/worksheets/_rels/sheet10.xml.rels><?xml version='1.0' encoding='utf-8'?>
<ns0:Relationships xmlns:ns0="http://schemas.openxmlformats.org/package/2006/relationships"><ns0:Relationship Type="http://schemas.openxmlformats.org/officeDocument/2006/relationships/table" Target="/xl/tables/table7.xml" Id="R602f641601214bbe" /><ns0:Relationship Type="http://schemas.openxmlformats.org/officeDocument/2006/relationships/table" Target="/xl/tables/table8.xml" Id="R2bda26973f884858" /><ns0:Relationship Type="http://schemas.openxmlformats.org/officeDocument/2006/relationships/table" Target="/xl/tables/table9.xml" Id="R6a6e192817ac4091" /></ns0:Relationships>
</file>

<file path=xl/worksheets/_rels/sheet11.xml.rels><?xml version='1.0' encoding='utf-8'?>
<ns0:Relationships xmlns:ns0="http://schemas.openxmlformats.org/package/2006/relationships"><ns0:Relationship Type="http://schemas.openxmlformats.org/officeDocument/2006/relationships/table" Target="/xl/tables/table10.xml" Id="R89b4c86acf99473c" /></ns0:Relationships>
</file>

<file path=xl/worksheets/_rels/sheet12.xml.rels><?xml version='1.0' encoding='utf-8'?>
<ns0:Relationships xmlns:ns0="http://schemas.openxmlformats.org/package/2006/relationships"><ns0:Relationship Type="http://schemas.openxmlformats.org/officeDocument/2006/relationships/table" Target="/xl/tables/table11.xml" Id="R5b1b8ccafa604dbc" /></ns0:Relationships>
</file>

<file path=xl/worksheets/_rels/sheet13.xml.rels><?xml version='1.0' encoding='utf-8'?>
<ns0:Relationships xmlns:ns0="http://schemas.openxmlformats.org/package/2006/relationships"><ns0:Relationship Type="http://schemas.openxmlformats.org/officeDocument/2006/relationships/table" Target="/xl/tables/table12.xml" Id="Rd6f007f391b14fbb" /></ns0:Relationships>
</file>

<file path=xl/worksheets/_rels/sheet14.xml.rels><?xml version='1.0' encoding='utf-8'?>
<ns0:Relationships xmlns:ns0="http://schemas.openxmlformats.org/package/2006/relationships"><ns0:Relationship Id="rIdKitLink1" Type="http://schemas.openxmlformats.org/officeDocument/2006/relationships/hyperlink" Target="https://airc.nist.gov/airmf-resources/airmf/5-sec-core/" TargetMode="External" /><ns0:Relationship Id="rIdKitLink2" Type="http://schemas.openxmlformats.org/officeDocument/2006/relationships/hyperlink" Target="https://nvlpubs.nist.gov/nistpubs/ai/NIST.AI.600-1.pdf" TargetMode="External" /><ns0:Relationship Id="rIdKitLink3" Type="http://schemas.openxmlformats.org/officeDocument/2006/relationships/hyperlink" Target="https://genai.owasp.org/llm-top-10/" TargetMode="External" /><ns0:Relationship Id="rIdKitLink4" Type="http://schemas.openxmlformats.org/officeDocument/2006/relationships/hyperlink" Target="https://cheatsheetseries.owasp.org/cheatsheets/AI_Agent_Security_Cheat_Sheet.html" TargetMode="External" /><ns0:Relationship Id="rIdKitLink5" Type="http://schemas.openxmlformats.org/officeDocument/2006/relationships/hyperlink" Target="https://www.gao.gov/products/gao-21-519sp" TargetMode="External" /><ns0:Relationship Id="rIdKitLink6" Type="http://schemas.openxmlformats.org/officeDocument/2006/relationships/hyperlink" Target="https://www.gov.uk/government/publications/introduction-to-ai-assurance/introduction-to-ai-assurance" TargetMode="External" /><ns0:Relationship Id="rIdKitLink7" Type="http://schemas.openxmlformats.org/officeDocument/2006/relationships/hyperlink" Target="https://www.nature.com/articles/s41562-024-02024-1" TargetMode="External" /><ns0:Relationship Id="rIdKitLink8" Type="http://schemas.openxmlformats.org/officeDocument/2006/relationships/hyperlink" Target="https://www.occ.treas.gov/news-issuances/bulletins/2026/bulletin-2026-13.html" TargetMode="External" /><ns0:Relationship Id="rIdKitLink9" Type="http://schemas.openxmlformats.org/officeDocument/2006/relationships/hyperlink" Target="https://bsaaml.ffiec.gov/manual/AssessingComplianceWithBSARegulatoryRequirements/04" TargetMode="External" /><ns0:Relationship Id="rIdKitLink10" Type="http://schemas.openxmlformats.org/officeDocument/2006/relationships/hyperlink" Target="https://infosecured.ai/" TargetMode="External" /></ns0:Relationships>
</file>

<file path=xl/worksheets/sheet1.xml><?xml version="1.0" encoding="utf-8"?>
<worksheet xmlns="http://schemas.openxmlformats.org/spreadsheetml/2006/main">
  <sheetPr>
    <tabColor rgb="FF111827"/>
  </sheetPr>
  <sheetViews>
    <sheetView showGridLines="0" workbookViewId="0" zoomScale="100"/>
  </sheetViews>
  <sheetFormatPr defaultRowHeight="15"/>
  <cols>
    <col min="1" max="1" width="28" hidden="0" customWidth="1"/>
    <col min="2" max="2" width="62" hidden="0" customWidth="1"/>
    <col min="3" max="3" width="68" hidden="0" customWidth="1"/>
  </cols>
  <sheetData>
    <row r="1" ht="30" customHeight="1">
      <c r="A1" s="3" t="str">
        <v>AI Assurance Evidence Review Kit</v>
      </c>
      <c r="B1" s="2"/>
      <c r="C1" s="2"/>
    </row>
    <row r="2" ht="24" customHeight="1">
      <c r="A2" s="4" t="str">
        <v>INFOSECURED.AI   /   AI Governance. Backed by Evidence.   /   Version 2.2.1   /   October 1, 2026</v>
      </c>
      <c r="B2" s="2"/>
      <c r="C2" s="2"/>
    </row>
    <row r="3">
      <c r="A3" s="5" t="str">
        <v>Review Brief</v>
      </c>
      <c r="B3" s="5" t="str">
        <v>Field Guide — example inputs</v>
      </c>
      <c r="C3" s="5" t="str">
        <v>Worked Example — complete review</v>
      </c>
    </row>
    <row r="4">
      <c r="A4" s="2"/>
      <c r="B4" s="2"/>
      <c r="C4" s="2"/>
    </row>
    <row r="5" ht="30" customHeight="1">
      <c r="A5" s="7" t="str">
        <v>Get started</v>
      </c>
      <c r="B5" s="7" t="str">
        <v>Action</v>
      </c>
      <c r="C5" s="7" t="str">
        <v>Details</v>
      </c>
    </row>
    <row r="6" ht="52" customHeight="1">
      <c r="A6" s="26" t="str">
        <v>Start with a real review</v>
      </c>
      <c r="B6" s="25" t="str">
        <v>Use this workbook for your organization’s AI systems and assurance decisions. Before your first review, open Field Guide and Worked Example.</v>
      </c>
      <c r="C6" s="27" t="str">
        <v>For governance, security, technology risk, audit, model risk and vendor risk teams.</v>
      </c>
    </row>
    <row r="7" ht="52" customHeight="1">
      <c r="A7" s="26" t="str">
        <v>1. Define the review</v>
      </c>
      <c r="B7" s="25" t="str">
        <v>Complete Review Brief. Identify the use, version, criteria and decision owner.</v>
      </c>
      <c r="C7" s="27" t="str">
        <v>Review Brief</v>
      </c>
    </row>
    <row r="8" ht="52" customHeight="1">
      <c r="A8" s="26" t="str">
        <v>2. Select claims and controls</v>
      </c>
      <c r="B8" s="25" t="str">
        <v>Use Review Library to choose relevant questions; write testable claims and risk-control relationships.</v>
      </c>
      <c r="C8" s="27" t="str">
        <v>Claims; Risks &amp; Controls</v>
      </c>
    </row>
    <row r="9" ht="52" customHeight="1">
      <c r="A9" s="26" t="str">
        <v>3. Inspect evidence and test</v>
      </c>
      <c r="B9" s="25" t="str">
        <v>Record artifacts, evidence roots, scope fit, performed tests and reviewer interventions.</v>
      </c>
      <c r="C9" s="27" t="str">
        <v>Evidence; Tests; Human Oversight</v>
      </c>
    </row>
    <row r="10" ht="52" customHeight="1">
      <c r="A10" s="26" t="str">
        <v>4. Resolve gaps</v>
      </c>
      <c r="B10" s="25" t="str">
        <v>Assign findings, correction, due dates and closure verification.</v>
      </c>
      <c r="C10" s="27" t="str">
        <v>Findings</v>
      </c>
    </row>
    <row r="11" ht="52" customHeight="1">
      <c r="A11" s="26" t="str">
        <v>5. Record the decision</v>
      </c>
      <c r="B11" s="25" t="str">
        <v>Record claim-level decisions in Decisions and the overall disposition in Review Summary.</v>
      </c>
      <c r="C11" s="27" t="str">
        <v>Decisions; Review Summary</v>
      </c>
    </row>
    <row r="12" ht="52" customHeight="1">
      <c r="A12" s="26" t="str">
        <v>Learn from the example</v>
      </c>
      <c r="B12" s="25" t="str">
        <v>Use Field Guide for individual inputs and Worked Example for the complete claim-to-decision chain. Then start your own blank records.</v>
      </c>
      <c r="C12" s="27" t="str">
        <v>Worked Example</v>
      </c>
    </row>
    <row r="13" ht="52" customHeight="1">
      <c r="A13" s="26" t="str">
        <v>Inputs and calculations</v>
      </c>
      <c r="B13" s="25" t="str">
        <v>Amber cells are editable. Blue-gray cells calculate from your records. Filter table headers to find relevant work.</v>
      </c>
      <c r="C13" s="27" t="str">
        <v>Enter Excel dates. Use consistent IDs. Auto-fit row heights after entering long text.</v>
      </c>
    </row>
    <row r="14" ht="52" customHeight="1">
      <c r="A14" s="26" t="str">
        <v>Adding records</v>
      </c>
      <c r="B14" s="25" t="str">
        <v>Each register includes 100 prepared rows. Add rows inside the Excel table and copy formula cells from the preceding row.</v>
      </c>
      <c r="C14" s="27" t="str">
        <v>Table-based summary measures expand with the tables. Check new-row formulas and dropdowns.</v>
      </c>
    </row>
    <row r="15" ht="52" customHeight="1">
      <c r="A15" s="26" t="str">
        <v>Evidence storage</v>
      </c>
      <c r="B15" s="25" t="str">
        <v>Use actual organizational information. Store and share the working file under your organization’s access and retention rules.</v>
      </c>
      <c r="C15" s="27" t="str">
        <v>Link to detailed evidence in the appropriate repository. Avoid placing credentials or unnecessary personal data in review records.</v>
      </c>
    </row>
    <row r="16" ht="52" customHeight="1">
      <c r="A16" s="26" t="str">
        <v>Timing and closure</v>
      </c>
      <c r="B16" s="25" t="str">
        <v>Review Brief’s snapshot date drives due-date checks. Replace today’s formula with a fixed date for a completed snapshot.</v>
      </c>
      <c r="C16" s="27" t="str">
        <v>A finding is verified closed when status, closure evidence, verifier and date are recorded.</v>
      </c>
    </row>
    <row r="17" ht="52" customHeight="1">
      <c r="A17" s="26" t="str">
        <v>Judgment</v>
      </c>
      <c r="B17" s="25" t="str">
        <v>Record a human review conclusion against the chosen criteria, including contrary evidence and remaining limits.</v>
      </c>
      <c r="C17" s="27" t="str">
        <v>Counts summarize the work; they do not select the final decision.</v>
      </c>
    </row>
    <row r="18" ht="52" customHeight="1">
      <c r="A18" s="26" t="str">
        <v>Audit-ready records</v>
      </c>
      <c r="B18" s="25" t="str">
        <v>Capture scope, versions, evidence, tests, ownership, decisions and dated follow-up in a traceable review record.</v>
      </c>
      <c r="C18" s="27" t="str">
        <v>Use the criteria applicable to the system and the decision.</v>
      </c>
    </row>
    <row r="19" ht="52" customHeight="1">
      <c r="A19" s="26" t="str">
        <v>Version 2.2.1</v>
      </c>
      <c r="B19" s="25" t="str">
        <v>Clarifies wrong-type references, makes decision-link shortcuts easier to reach and opens guidance at the relevant fields.</v>
      </c>
      <c r="C19" s="27" t="str">
        <v>Earlier releases remain available. See Sources &amp; Method for method and migration guidance.</v>
      </c>
    </row>
    <row r="20">
      <c r="A20" s="2"/>
      <c r="B20" s="2"/>
      <c r="C20" s="2"/>
    </row>
    <row r="21" ht="30" customHeight="1">
      <c r="A21" s="7" t="str">
        <v>Open a worksheet</v>
      </c>
      <c r="B21" s="7" t="str">
        <v>Purpose</v>
      </c>
      <c r="C21" s="7" t="str">
        <v>Use</v>
      </c>
    </row>
    <row r="22" ht="34" customHeight="1">
      <c r="A22" s="30" t="str">
        <v>Review Brief</v>
      </c>
      <c r="B22" s="25" t="str">
        <v>Set context and authority</v>
      </c>
      <c r="C22" s="25" t="str">
        <v>Working sheet</v>
      </c>
    </row>
    <row r="23" ht="34" customHeight="1">
      <c r="A23" s="30" t="str">
        <v>Review Summary</v>
      </c>
      <c r="B23" s="25" t="str">
        <v>Record overall disposition and inspect live counts</v>
      </c>
      <c r="C23" s="25" t="str">
        <v>Working sheet</v>
      </c>
    </row>
    <row r="24" ht="34" customHeight="1">
      <c r="A24" s="30" t="str">
        <v>Claims</v>
      </c>
      <c r="B24" s="25" t="str">
        <v>State assertions and acceptance criteria</v>
      </c>
      <c r="C24" s="25" t="str">
        <v>Working sheet</v>
      </c>
    </row>
    <row r="25" ht="34" customHeight="1">
      <c r="A25" s="30" t="str">
        <v>Risks &amp; Controls</v>
      </c>
      <c r="B25" s="25" t="str">
        <v>Connect failure, safeguard and accountable owner</v>
      </c>
      <c r="C25" s="25" t="str">
        <v>Working sheet</v>
      </c>
    </row>
    <row r="26" ht="34" customHeight="1">
      <c r="A26" s="30" t="str">
        <v>Evidence</v>
      </c>
      <c r="B26" s="25" t="str">
        <v>Assess artifacts, scope and shared roots</v>
      </c>
      <c r="C26" s="25" t="str">
        <v>Working sheet</v>
      </c>
    </row>
    <row r="27" ht="34" customHeight="1">
      <c r="A27" s="30" t="str">
        <v>Tests</v>
      </c>
      <c r="B27" s="25" t="str">
        <v>Record method, criteria and observed results</v>
      </c>
      <c r="C27" s="25" t="str">
        <v>Working sheet</v>
      </c>
    </row>
    <row r="28" ht="34" customHeight="1">
      <c r="A28" s="30" t="str">
        <v>Human Oversight</v>
      </c>
      <c r="B28" s="25" t="str">
        <v>Trace review to verified effect</v>
      </c>
      <c r="C28" s="25" t="str">
        <v>Working sheet</v>
      </c>
    </row>
    <row r="29" ht="34" customHeight="1">
      <c r="A29" s="30" t="str">
        <v>Findings</v>
      </c>
      <c r="B29" s="25" t="str">
        <v>Track correction, deadlines and closure</v>
      </c>
      <c r="C29" s="25" t="str">
        <v>Working sheet</v>
      </c>
    </row>
    <row r="30" ht="34" customHeight="1">
      <c r="A30" s="30" t="str">
        <v>Decisions</v>
      </c>
      <c r="B30" s="25" t="str">
        <v>Record reliance, linked records and reassessment</v>
      </c>
      <c r="C30" s="25" t="str">
        <v>Working sheet</v>
      </c>
    </row>
    <row r="31" ht="34" customHeight="1">
      <c r="A31" s="30" t="str">
        <v>Field Guide</v>
      </c>
      <c r="B31" s="25" t="str">
        <v>See what to enter and when it is required</v>
      </c>
      <c r="C31" s="25" t="str">
        <v>Reference</v>
      </c>
    </row>
    <row r="32" ht="34" customHeight="1">
      <c r="A32" s="30" t="str">
        <v>Review Library</v>
      </c>
      <c r="B32" s="25" t="str">
        <v>Select from 24 review and test prompts</v>
      </c>
      <c r="C32" s="25" t="str">
        <v>Reference</v>
      </c>
    </row>
    <row r="33" ht="34" customHeight="1">
      <c r="A33" s="30" t="str">
        <v>Worked Example</v>
      </c>
      <c r="B33" s="25" t="str">
        <v>Follow a coherent example and AML transfer</v>
      </c>
      <c r="C33" s="25" t="str">
        <v>Reference</v>
      </c>
    </row>
    <row r="34" ht="34" customHeight="1">
      <c r="A34" s="30" t="str">
        <v>Sources &amp; Method</v>
      </c>
      <c r="B34" s="25" t="str">
        <v>Inspect sources, definitions and migration</v>
      </c>
      <c r="C34" s="25" t="str">
        <v>Reference</v>
      </c>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row r="71">
      <c r="A71" s="2"/>
      <c r="B71" s="2"/>
      <c r="C71" s="2"/>
    </row>
    <row r="72">
      <c r="A72" s="2"/>
      <c r="B72" s="2"/>
      <c r="C72" s="2"/>
    </row>
    <row r="73">
      <c r="A73" s="2"/>
      <c r="B73" s="2"/>
      <c r="C73" s="2"/>
    </row>
    <row r="74">
      <c r="A74" s="2"/>
      <c r="B74" s="2"/>
      <c r="C74" s="2"/>
    </row>
    <row r="75">
      <c r="A75" s="2"/>
      <c r="B75" s="2"/>
      <c r="C75" s="2"/>
    </row>
    <row r="76">
      <c r="A76" s="2"/>
      <c r="B76" s="2"/>
      <c r="C76" s="2"/>
    </row>
    <row r="77">
      <c r="A77" s="2"/>
      <c r="B77" s="2"/>
      <c r="C77" s="2"/>
    </row>
    <row r="78">
      <c r="A78" s="2"/>
      <c r="B78" s="2"/>
      <c r="C78" s="2"/>
    </row>
    <row r="79">
      <c r="A79" s="2"/>
      <c r="B79" s="2"/>
      <c r="C79" s="2"/>
    </row>
    <row r="80">
      <c r="A80" s="2"/>
      <c r="B80" s="2"/>
      <c r="C80" s="2"/>
    </row>
    <row r="81">
      <c r="A81" s="2"/>
      <c r="B81" s="2"/>
      <c r="C81" s="2"/>
    </row>
    <row r="82">
      <c r="A82" s="2"/>
      <c r="B82" s="2"/>
      <c r="C82" s="2"/>
    </row>
    <row r="83">
      <c r="A83" s="2"/>
      <c r="B83" s="2"/>
      <c r="C83" s="2"/>
    </row>
    <row r="84">
      <c r="A84" s="2"/>
      <c r="B84" s="2"/>
      <c r="C84" s="2"/>
    </row>
    <row r="85">
      <c r="A85" s="2"/>
      <c r="B85" s="2"/>
      <c r="C85" s="2"/>
    </row>
    <row r="86">
      <c r="A86" s="2"/>
      <c r="B86" s="2"/>
      <c r="C86" s="2"/>
    </row>
    <row r="87">
      <c r="A87" s="2"/>
      <c r="B87" s="2"/>
      <c r="C87" s="2"/>
    </row>
    <row r="88">
      <c r="A88" s="2"/>
      <c r="B88" s="2"/>
      <c r="C88" s="2"/>
    </row>
    <row r="89">
      <c r="A89" s="2"/>
      <c r="B89" s="2"/>
      <c r="C89" s="2"/>
    </row>
    <row r="90">
      <c r="A90" s="2"/>
      <c r="B90" s="2"/>
      <c r="C90" s="2"/>
    </row>
    <row r="91">
      <c r="A91" s="2"/>
      <c r="B91" s="2"/>
      <c r="C91" s="2"/>
    </row>
    <row r="92">
      <c r="A92" s="2"/>
      <c r="B92" s="2"/>
      <c r="C92" s="2"/>
    </row>
    <row r="93">
      <c r="A93" s="2"/>
      <c r="B93" s="2"/>
      <c r="C93" s="2"/>
    </row>
    <row r="94">
      <c r="A94" s="2"/>
      <c r="B94" s="2"/>
      <c r="C94" s="2"/>
    </row>
    <row r="95">
      <c r="A95" s="2"/>
      <c r="B95" s="2"/>
      <c r="C95" s="2"/>
    </row>
    <row r="96">
      <c r="A96" s="2"/>
      <c r="B96" s="2"/>
      <c r="C96" s="2"/>
    </row>
    <row r="97">
      <c r="A97" s="2"/>
      <c r="B97" s="2"/>
      <c r="C97" s="2"/>
    </row>
    <row r="98">
      <c r="A98" s="2"/>
      <c r="B98" s="2"/>
      <c r="C98" s="2"/>
    </row>
    <row r="99">
      <c r="A99" s="2"/>
      <c r="B99" s="2"/>
      <c r="C99" s="2"/>
    </row>
    <row r="100">
      <c r="A100" s="2"/>
      <c r="B100" s="2"/>
      <c r="C100" s="2"/>
    </row>
    <row r="101">
      <c r="A101" s="2"/>
      <c r="B101" s="2"/>
      <c r="C101" s="2"/>
    </row>
    <row r="102">
      <c r="A102" s="2"/>
      <c r="B102" s="2"/>
      <c r="C102" s="2"/>
    </row>
    <row r="103">
      <c r="A103" s="2"/>
      <c r="B103" s="2"/>
      <c r="C103" s="2"/>
    </row>
    <row r="104">
      <c r="A104" s="2"/>
      <c r="B104" s="2"/>
      <c r="C104" s="2"/>
    </row>
    <row r="105">
      <c r="A105" s="2"/>
      <c r="B105" s="2"/>
      <c r="C105" s="2"/>
    </row>
  </sheetData>
  <hyperlinks>
    <hyperlink ref="A3" location="'Review Brief'!A1"/>
    <hyperlink ref="A22" location="'Review Brief'!A1"/>
    <hyperlink ref="A23" location="'Review Summary'!A1"/>
    <hyperlink ref="A24" location="'Claims'!A1"/>
    <hyperlink ref="A25" location="'Risks &amp; Controls'!A1"/>
    <hyperlink ref="A26" location="'Evidence'!A1"/>
    <hyperlink ref="A27" location="'Tests'!A1"/>
    <hyperlink ref="A28" location="'Human Oversight'!A1"/>
    <hyperlink ref="A29" location="'Findings'!A1"/>
    <hyperlink ref="A30" location="'Decisions'!A1"/>
    <hyperlink ref="A31" location="'Field Guide'!A1"/>
    <hyperlink ref="A32" location="'Review Library'!A1"/>
    <hyperlink ref="A33" location="'Worked Example'!A1"/>
    <hyperlink ref="A34" location="'Sources &amp; Method'!A1"/>
    <hyperlink ref="B3" location="'Field Guide'!A1"/>
    <hyperlink ref="C3" location="'Worked Example'!A1"/>
  </hyperlinks>
  <pageMargins left=".3" right=".3" top=".4" bottom=".4" header=".2" footer=".2"/>
  <pageSetup paperSize="9" orientation="landscape" fitToWidth="1" fitToHeight="0"/>
</worksheet>
</file>

<file path=xl/worksheets/sheet2.xml><?xml version="1.0" encoding="utf-8"?>
<worksheet xmlns="http://schemas.openxmlformats.org/spreadsheetml/2006/main">
  <sheetPr>
    <tabColor rgb="FF111827"/>
  </sheetPr>
  <sheetViews>
    <sheetView showGridLines="0" workbookViewId="0" zoomScale="100">
      <pane ySplit="5" topLeftCell="A6" activePane="bottomLeft" state="frozen"/>
    </sheetView>
  </sheetViews>
  <sheetFormatPr defaultRowHeight="15"/>
  <cols>
    <col min="1" max="1" width="30" hidden="0" customWidth="1"/>
    <col min="2" max="2" width="55" hidden="0" customWidth="1"/>
    <col min="3" max="3" width="68" hidden="0" customWidth="1"/>
  </cols>
  <sheetData>
    <row r="1" ht="30" customHeight="1">
      <c r="A1" s="3" t="str">
        <v>Review brief</v>
      </c>
      <c r="B1" s="2"/>
      <c r="C1" s="2"/>
    </row>
    <row r="2" ht="24" customHeight="1">
      <c r="A2" s="4" t="str">
        <v>Define one bounded review per workbook. Complete amber cells; use the snapshot date for all timing measures.</v>
      </c>
      <c r="B2" s="2"/>
      <c r="C2" s="2"/>
    </row>
    <row r="3">
      <c r="A3" s="5" t="str">
        <v>Start Here</v>
      </c>
      <c r="B3" s="5" t="str">
        <v>Field Guide — example inputs</v>
      </c>
      <c r="C3" s="5" t="str">
        <v>Worked Example — complete review</v>
      </c>
    </row>
    <row r="4">
      <c r="A4" s="2"/>
      <c r="B4" s="2"/>
      <c r="C4" s="2"/>
    </row>
    <row r="5" ht="30" customHeight="1">
      <c r="A5" s="7" t="str">
        <v>Field</v>
      </c>
      <c r="B5" s="7" t="str">
        <v>Your review</v>
      </c>
      <c r="C5" s="7" t="str">
        <v>What to record</v>
      </c>
    </row>
    <row r="6" ht="43" customHeight="1">
      <c r="A6" s="26" t="str">
        <v>Review ID</v>
      </c>
      <c r="B6" s="11"/>
      <c r="C6" s="27" t="str">
        <v>Use a stable ID, for example REV-001.</v>
      </c>
    </row>
    <row r="7" ht="43" customHeight="1">
      <c r="A7" s="26" t="str">
        <v>System ID</v>
      </c>
      <c r="B7" s="11"/>
      <c r="C7" s="27" t="str">
        <v>Use the inventory ID consistently across records.</v>
      </c>
    </row>
    <row r="8" ht="43" customHeight="1">
      <c r="A8" s="26" t="str">
        <v>System name</v>
      </c>
      <c r="B8" s="11"/>
      <c r="C8" s="27" t="str">
        <v>Name the product or workflow being assessed.</v>
      </c>
    </row>
    <row r="9" ht="43" customHeight="1">
      <c r="A9" s="26" t="str">
        <v>Business owner</v>
      </c>
      <c r="B9" s="11"/>
      <c r="C9" s="27" t="str">
        <v>Person accountable for the use and its outcomes.</v>
      </c>
    </row>
    <row r="10" ht="43" customHeight="1">
      <c r="A10" s="26" t="str">
        <v>Review lead</v>
      </c>
      <c r="B10" s="11"/>
      <c r="C10" s="27" t="str">
        <v>Person coordinating evidence and findings.</v>
      </c>
    </row>
    <row r="11" ht="43" customHeight="1">
      <c r="A11" s="26" t="str">
        <v>Decision owner</v>
      </c>
      <c r="B11" s="11"/>
      <c r="C11" s="27" t="str">
        <v>Person authorized to approve, restrict, defer or decline the use.</v>
      </c>
    </row>
    <row r="12" ht="43" customHeight="1">
      <c r="A12" s="26" t="str">
        <v>Review purpose</v>
      </c>
      <c r="B12" s="11"/>
      <c r="C12" s="27" t="str">
        <v>State the decision this review will support.</v>
      </c>
    </row>
    <row r="13" ht="43" customHeight="1">
      <c r="A13" s="26" t="str">
        <v>Intended use and users</v>
      </c>
      <c r="B13" s="11"/>
      <c r="C13" s="27" t="str">
        <v>Describe the task, user groups and affected people.</v>
      </c>
    </row>
    <row r="14" ht="43" customHeight="1">
      <c r="A14" s="26" t="str">
        <v>Material consequences</v>
      </c>
      <c r="B14" s="11"/>
      <c r="C14" s="27" t="str">
        <v>Describe plausible harm, scale, reversibility and time to intervene.</v>
      </c>
    </row>
    <row r="15" ht="43" customHeight="1">
      <c r="A15" s="26" t="str">
        <v>System type</v>
      </c>
      <c r="B15" s="11"/>
      <c r="C15" s="27" t="str">
        <v>Predictive model, LLM, RAG, agent or combination.</v>
      </c>
    </row>
    <row r="16" ht="43" customHeight="1">
      <c r="A16" s="26" t="str">
        <v>System boundary</v>
      </c>
      <c r="B16" s="11"/>
      <c r="C16" s="27" t="str">
        <v>Include interfaces, retrieval, tools, queues and human steps.</v>
      </c>
    </row>
    <row r="17" ht="43" customHeight="1">
      <c r="A17" s="26" t="str">
        <v>Version and configuration</v>
      </c>
      <c r="B17" s="11"/>
      <c r="C17" s="27" t="str">
        <v>Record model, prompt, retrieval index, tools and relevant settings.</v>
      </c>
    </row>
    <row r="18" ht="43" customHeight="1">
      <c r="A18" s="26" t="str">
        <v>Data and access</v>
      </c>
      <c r="B18" s="11"/>
      <c r="C18" s="27" t="str">
        <v>Describe data classes, authorized roles and important data routes.</v>
      </c>
    </row>
    <row r="19" ht="43" customHeight="1">
      <c r="A19" s="26" t="str">
        <v>Automation and actions</v>
      </c>
      <c r="B19" s="11"/>
      <c r="C19" s="27" t="str">
        <v>State what is recommended, drafted, approved or executed automatically.</v>
      </c>
    </row>
    <row r="20" ht="43" customHeight="1">
      <c r="A20" s="26" t="str">
        <v>Human authority</v>
      </c>
      <c r="B20" s="11"/>
      <c r="C20" s="27" t="str">
        <v>Identify hold, override, escalation, restart and final decision powers.</v>
      </c>
    </row>
    <row r="21" ht="43" customHeight="1">
      <c r="A21" s="26" t="str">
        <v>Suppliers and dependencies</v>
      </c>
      <c r="B21" s="11"/>
      <c r="C21" s="27" t="str">
        <v>List providers, components, versions and shared services.</v>
      </c>
    </row>
    <row r="22" ht="43" customHeight="1">
      <c r="A22" s="26" t="str">
        <v>Applicable criteria</v>
      </c>
      <c r="B22" s="11"/>
      <c r="C22" s="27" t="str">
        <v>Identify policies, test thresholds, contracts and applicable requirements.</v>
      </c>
    </row>
    <row r="23" ht="43" customHeight="1">
      <c r="A23" s="26" t="str">
        <v>Review period</v>
      </c>
      <c r="B23" s="11"/>
      <c r="C23" s="27" t="str">
        <v>Define the time window covered by evidence.</v>
      </c>
    </row>
    <row r="24" ht="43" customHeight="1">
      <c r="A24" s="26" t="str">
        <v>Earlier assessments reused</v>
      </c>
      <c r="B24" s="11"/>
      <c r="C24" s="27" t="str">
        <v>Identify the assessment, scope and evidence roots; specify fresh checks.</v>
      </c>
    </row>
    <row r="25" ht="43" customHeight="1">
      <c r="A25" s="26" t="str">
        <v>Exclusions</v>
      </c>
      <c r="B25" s="11"/>
      <c r="C25" s="27" t="str">
        <v>Record what this review does not cover and who owns that work.</v>
      </c>
    </row>
    <row r="26" ht="43" customHeight="1">
      <c r="A26" s="26" t="str">
        <v>Reassessment triggers</v>
      </c>
      <c r="B26" s="11"/>
      <c r="C26" s="27" t="str">
        <v>List changes or incidents that require a new decision.</v>
      </c>
    </row>
    <row r="27" ht="43" customHeight="1">
      <c r="A27" s="26" t="str">
        <v>Evidence location and access</v>
      </c>
      <c r="B27" s="11"/>
      <c r="C27" s="27" t="str">
        <v>Use references to controlled records; specify repository and access owner.</v>
      </c>
    </row>
    <row r="28" ht="43" customHeight="1">
      <c r="A28" s="26" t="str">
        <v>Review snapshot date</v>
      </c>
      <c r="B28" s="23" t="n">
        <f>TODAY()</f>
        <v>46296</v>
      </c>
      <c r="C28" s="27" t="str">
        <v>Set a fixed date for a review snapshot or use today for active tracking.</v>
      </c>
    </row>
    <row r="29" ht="43" customHeight="1">
      <c r="A29" s="26" t="str">
        <v>Target decision date</v>
      </c>
      <c r="B29" s="23"/>
      <c r="C29" s="27" t="str">
        <v>Date needed by the decision owner.</v>
      </c>
    </row>
    <row r="30" ht="43" customHeight="1">
      <c r="A30" s="26" t="str">
        <v>Timestamp timezone</v>
      </c>
      <c r="B30" s="11"/>
      <c r="C30" s="27" t="str">
        <v>Record the timezone used for oversight timestamps, for example UTC.</v>
      </c>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row r="71">
      <c r="A71" s="2"/>
      <c r="B71" s="2"/>
      <c r="C71" s="2"/>
    </row>
    <row r="72">
      <c r="A72" s="2"/>
      <c r="B72" s="2"/>
      <c r="C72" s="2"/>
    </row>
    <row r="73">
      <c r="A73" s="2"/>
      <c r="B73" s="2"/>
      <c r="C73" s="2"/>
    </row>
    <row r="74">
      <c r="A74" s="2"/>
      <c r="B74" s="2"/>
      <c r="C74" s="2"/>
    </row>
    <row r="75">
      <c r="A75" s="2"/>
      <c r="B75" s="2"/>
      <c r="C75" s="2"/>
    </row>
    <row r="76">
      <c r="A76" s="2"/>
      <c r="B76" s="2"/>
      <c r="C76" s="2"/>
    </row>
    <row r="77">
      <c r="A77" s="2"/>
      <c r="B77" s="2"/>
      <c r="C77" s="2"/>
    </row>
    <row r="78">
      <c r="A78" s="2"/>
      <c r="B78" s="2"/>
      <c r="C78" s="2"/>
    </row>
    <row r="79">
      <c r="A79" s="2"/>
      <c r="B79" s="2"/>
      <c r="C79" s="2"/>
    </row>
    <row r="80">
      <c r="A80" s="2"/>
      <c r="B80" s="2"/>
      <c r="C80" s="2"/>
    </row>
    <row r="81">
      <c r="A81" s="2"/>
      <c r="B81" s="2"/>
      <c r="C81" s="2"/>
    </row>
    <row r="82">
      <c r="A82" s="2"/>
      <c r="B82" s="2"/>
      <c r="C82" s="2"/>
    </row>
    <row r="83">
      <c r="A83" s="2"/>
      <c r="B83" s="2"/>
      <c r="C83" s="2"/>
    </row>
    <row r="84">
      <c r="A84" s="2"/>
      <c r="B84" s="2"/>
      <c r="C84" s="2"/>
    </row>
    <row r="85">
      <c r="A85" s="2"/>
      <c r="B85" s="2"/>
      <c r="C85" s="2"/>
    </row>
    <row r="86">
      <c r="A86" s="2"/>
      <c r="B86" s="2"/>
      <c r="C86" s="2"/>
    </row>
    <row r="87">
      <c r="A87" s="2"/>
      <c r="B87" s="2"/>
      <c r="C87" s="2"/>
    </row>
    <row r="88">
      <c r="A88" s="2"/>
      <c r="B88" s="2"/>
      <c r="C88" s="2"/>
    </row>
    <row r="89">
      <c r="A89" s="2"/>
      <c r="B89" s="2"/>
      <c r="C89" s="2"/>
    </row>
    <row r="90">
      <c r="A90" s="2"/>
      <c r="B90" s="2"/>
      <c r="C90" s="2"/>
    </row>
    <row r="91">
      <c r="A91" s="2"/>
      <c r="B91" s="2"/>
      <c r="C91" s="2"/>
    </row>
    <row r="92">
      <c r="A92" s="2"/>
      <c r="B92" s="2"/>
      <c r="C92" s="2"/>
    </row>
    <row r="93">
      <c r="A93" s="2"/>
      <c r="B93" s="2"/>
      <c r="C93" s="2"/>
    </row>
    <row r="94">
      <c r="A94" s="2"/>
      <c r="B94" s="2"/>
      <c r="C94" s="2"/>
    </row>
    <row r="95">
      <c r="A95" s="2"/>
      <c r="B95" s="2"/>
      <c r="C95" s="2"/>
    </row>
    <row r="96">
      <c r="A96" s="2"/>
      <c r="B96" s="2"/>
      <c r="C96" s="2"/>
    </row>
    <row r="97">
      <c r="A97" s="2"/>
      <c r="B97" s="2"/>
      <c r="C97" s="2"/>
    </row>
    <row r="98">
      <c r="A98" s="2"/>
      <c r="B98" s="2"/>
      <c r="C98" s="2"/>
    </row>
    <row r="99">
      <c r="A99" s="2"/>
      <c r="B99" s="2"/>
      <c r="C99" s="2"/>
    </row>
    <row r="100">
      <c r="A100" s="2"/>
      <c r="B100" s="2"/>
      <c r="C100" s="2"/>
    </row>
    <row r="101">
      <c r="A101" s="2"/>
      <c r="B101" s="2"/>
      <c r="C101" s="2"/>
    </row>
    <row r="102">
      <c r="A102" s="2"/>
      <c r="B102" s="2"/>
      <c r="C102" s="2"/>
    </row>
    <row r="103">
      <c r="A103" s="2"/>
      <c r="B103" s="2"/>
      <c r="C103" s="2"/>
    </row>
    <row r="104">
      <c r="A104" s="2"/>
      <c r="B104" s="2"/>
      <c r="C104" s="2"/>
    </row>
    <row r="105">
      <c r="A105" s="2"/>
      <c r="B105" s="2"/>
      <c r="C105" s="2"/>
    </row>
  </sheetData>
  <dataValidations count="1">
    <dataValidation type="decimal" operator="between" allowBlank="1" showErrorMessage="1" showInputMessage="1" errorStyle="stop" errorTitle="Enter an Excel date" error="Enter a valid date rather than text." promptTitle="Review date" prompt="Enter an Excel date, for example 2026-10-01." sqref="B28:B29">
      <formula1>1</formula1>
      <formula2>2958465</formula2>
    </dataValidation>
  </dataValidations>
  <hyperlinks>
    <hyperlink ref="A3" location="'Start Here'!A1"/>
    <hyperlink ref="B3" location="'Field Guide'!A6"/>
    <hyperlink ref="C3" location="'Worked Example'!A1"/>
  </hyperlinks>
  <pageMargins left=".3" right=".3" top=".4" bottom=".4" header=".2" footer=".2"/>
  <pageSetup paperSize="9" orientation="landscape" fitToWidth="1" fitToHeight="0"/>
</worksheet>
</file>

<file path=xl/worksheets/sheet3.xml><?xml version="1.0" encoding="utf-8"?>
<worksheet xmlns="http://schemas.openxmlformats.org/spreadsheetml/2006/main">
  <sheetPr>
    <tabColor rgb="FF111827"/>
  </sheetPr>
  <sheetViews>
    <sheetView showGridLines="0" workbookViewId="0" zoomScale="100"/>
  </sheetViews>
  <sheetFormatPr defaultRowHeight="15"/>
  <cols>
    <col min="1" max="1" width="42" hidden="0" customWidth="1"/>
    <col min="2" max="2" width="25" hidden="0" customWidth="1"/>
    <col min="3" max="3" width="82" hidden="0" customWidth="1"/>
  </cols>
  <sheetData>
    <row r="1" ht="30" customHeight="1">
      <c r="A1" s="3" t="str">
        <v>Review summary</v>
      </c>
      <c r="B1" s="2"/>
      <c r="C1" s="2"/>
    </row>
    <row r="2" ht="24" customHeight="1">
      <c r="A2" s="4" t="str">
        <v>Record the overall decision here. Claim-level decisions and finding links remain in Decisions.</v>
      </c>
      <c r="B2" s="2"/>
      <c r="C2" s="2"/>
    </row>
    <row r="3">
      <c r="A3" s="5" t="str">
        <v>Start Here</v>
      </c>
      <c r="B3" s="2"/>
      <c r="C3" s="5" t="str">
        <v>Field Guide — entry examples</v>
      </c>
    </row>
    <row r="4">
      <c r="A4" s="2"/>
      <c r="B4" s="2"/>
      <c r="C4" s="2"/>
    </row>
    <row r="5" ht="32" customHeight="1">
      <c r="A5" s="7" t="str">
        <v>Overall review decision</v>
      </c>
      <c r="B5" s="7"/>
      <c r="C5" s="7"/>
    </row>
    <row r="6" ht="34" customHeight="1">
      <c r="A6" s="2" t="str">
        <v>Overall decision ID</v>
      </c>
      <c r="B6" s="11"/>
      <c r="C6" s="11"/>
    </row>
    <row r="7" ht="34" customHeight="1">
      <c r="A7" s="2" t="str">
        <v>Decision</v>
      </c>
      <c r="B7" s="11"/>
      <c r="C7" s="11"/>
    </row>
    <row r="8" ht="34" customHeight="1">
      <c r="A8" s="2" t="str">
        <v>Decision owner</v>
      </c>
      <c r="B8" s="11"/>
      <c r="C8" s="11"/>
    </row>
    <row r="9" ht="34" customHeight="1">
      <c r="A9" s="2" t="str">
        <v>Decided on</v>
      </c>
      <c r="B9" s="23"/>
      <c r="C9" s="11"/>
    </row>
    <row r="10" ht="58" customHeight="1">
      <c r="A10" s="2" t="str">
        <v>Basis and remaining limits</v>
      </c>
      <c r="B10" s="11"/>
      <c r="C10" s="11"/>
    </row>
    <row r="11" ht="58" customHeight="1">
      <c r="A11" s="2" t="str">
        <v>Conditions / accepted risk</v>
      </c>
      <c r="B11" s="11"/>
      <c r="C11" s="11"/>
    </row>
    <row r="12" ht="58" customHeight="1">
      <c r="A12" s="2" t="str">
        <v>Authorized scope</v>
      </c>
      <c r="B12" s="11"/>
      <c r="C12" s="11"/>
    </row>
    <row r="13" ht="34" customHeight="1">
      <c r="A13" s="2" t="str">
        <v>Next review</v>
      </c>
      <c r="B13" s="23"/>
      <c r="C13" s="11"/>
    </row>
    <row r="14" ht="58" customHeight="1">
      <c r="A14" s="2" t="str">
        <v>Reassessment triggers</v>
      </c>
      <c r="B14" s="11"/>
      <c r="C14" s="11"/>
    </row>
    <row r="15" ht="46" customHeight="1">
      <c r="A15" s="29" t="str">
        <v>Linked Finding IDs (auto)</v>
      </c>
      <c r="B15" s="21" t="str">
        <f>IF(OR($B$6="",COUNTIFS(DecisionFindingLinks[Decision ID],$B$6,DecisionFindingLinks[Finding ID],"&lt;&gt;")=0),"",INDEX(DecisionFindingLinks[Linked findings (auto)],MATCH($B$6&amp;"__"&amp;COUNTIFS(DecisionFindingLinks[Decision ID],$B$6,DecisionFindingLinks[Finding ID],"&lt;&gt;"),DecisionFindingLinks[Decision link key (auto)],0)))</f>
      </c>
      <c r="C15" s="21"/>
    </row>
    <row r="16" ht="46" customHeight="1">
      <c r="A16" s="29" t="str">
        <v>Linked Evidence IDs (auto)</v>
      </c>
      <c r="B16" s="21" t="str">
        <f>IF(OR($B$6="",COUNTIFS(DecisionSupportLinks[Decision ID],$B$6,DecisionSupportLinks[Record type],"Evidence",DecisionSupportLinks[Record ID],"&lt;&gt;")=0),"",INDEX(DecisionSupportLinks[Linked IDs (auto)],MATCH($B$6&amp;"__Evidence__"&amp;COUNTIFS(DecisionSupportLinks[Decision ID],$B$6,DecisionSupportLinks[Record type],"Evidence",DecisionSupportLinks[Record ID],"&lt;&gt;"),DecisionSupportLinks[Decision link key (auto)],0)))</f>
      </c>
      <c r="C16" s="21"/>
    </row>
    <row r="17" ht="46" customHeight="1">
      <c r="A17" s="29" t="str">
        <v>Linked Test IDs (auto)</v>
      </c>
      <c r="B17" s="21" t="str">
        <f>IF(OR($B$6="",COUNTIFS(DecisionSupportLinks[Decision ID],$B$6,DecisionSupportLinks[Record type],"Test",DecisionSupportLinks[Record ID],"&lt;&gt;")=0),"",INDEX(DecisionSupportLinks[Linked IDs (auto)],MATCH($B$6&amp;"__Test__"&amp;COUNTIFS(DecisionSupportLinks[Decision ID],$B$6,DecisionSupportLinks[Record type],"Test",DecisionSupportLinks[Record ID],"&lt;&gt;"),DecisionSupportLinks[Decision link key (auto)],0)))</f>
      </c>
      <c r="C17" s="21"/>
    </row>
    <row r="18" ht="46" customHeight="1">
      <c r="A18" s="2" t="str">
        <v>Record check (auto)</v>
      </c>
      <c r="B18" s="21" t="str">
        <f>IF(COUNTA(B6:B14)=0,"",IF(B6="","Add overall decision ID; ","")&amp;IF(AND(B6&lt;&gt;"",COUNTIF(DecisionsTable[Decision ID],B6)&gt;0),"Decision ID already used; ","")&amp;IF(B7="","Select decision; ","")&amp;IF(B8="","Assign decision owner; ","")&amp;IF(B9="","Set decision date; ","")&amp;IF(B10="","Record basis; ","")&amp;IF(AND(OR(B7="Proceed with conditions",B7="Restrict"),B11=""),"State conditions; ","")&amp;IF(B12="","Define authorized scope; ","")&amp;IF(B13="","Set next review; ","")&amp;IF(B14="","Set triggers; ","")&amp;IF((SUMIFS(DecisionFindingLinks[Link issues (auto)],DecisionFindingLinks[Decision ID],$B$6)+SUMIFS(DecisionSupportLinks[Link issues (auto)],DecisionSupportLinks[Decision ID],$B$6))&gt;0,"Resolve decision links; ",""))</f>
      </c>
      <c r="C18" s="21"/>
    </row>
    <row r="19" ht="40" customHeight="1">
      <c r="A19" s="30" t="str">
        <v>Decision record links</v>
      </c>
      <c r="B19" s="25" t="str">
        <v>Enter finding links and Evidence/Test references in Decisions. Each link records its role or relevance.</v>
      </c>
      <c r="C19" s="25"/>
    </row>
    <row r="20">
      <c r="A20" s="2"/>
      <c r="B20" s="2"/>
      <c r="C20" s="2"/>
    </row>
    <row r="21" ht="30" customHeight="1">
      <c r="A21" s="7" t="str">
        <v>Measure</v>
      </c>
      <c r="B21" s="7" t="str">
        <v>Current value</v>
      </c>
      <c r="C21" s="7" t="str">
        <v>Use in the review</v>
      </c>
    </row>
    <row r="22" ht="36" customHeight="1">
      <c r="A22" s="25" t="str">
        <v>Review status</v>
      </c>
      <c r="B22" s="21" t="str">
        <f>IF(COUNTIF(ClaimsTable[Claim ID],"&lt;&gt;")=0,"No claims entered",IF(B7="","Review in progress",IF(B18&lt;&gt;"","Complete overall decision","Overall decision recorded")))</f>
        <v>No claims entered</v>
      </c>
      <c r="C22" s="27" t="str">
        <v>Complete Review Brief and Claims to begin.</v>
      </c>
    </row>
    <row r="23" ht="36" customHeight="1">
      <c r="A23" s="25" t="str">
        <v>Snapshot date</v>
      </c>
      <c r="B23" s="34" t="n">
        <f>'Review Brief'!B28</f>
        <v>46296</v>
      </c>
      <c r="C23" s="27" t="str">
        <v>Set a fixed snapshot date in Review Brief before sharing a completed review.</v>
      </c>
    </row>
    <row r="24" ht="36" customHeight="1">
      <c r="A24" s="36" t="str">
        <v>Claims</v>
      </c>
      <c r="B24" s="21" t="n">
        <f>COUNTIF(ClaimsTable[Claim ID],"&lt;&gt;")</f>
        <v>0</v>
      </c>
      <c r="C24" s="27" t="str">
        <v>Use distinct IDs and bounded assertions.</v>
      </c>
    </row>
    <row r="25" ht="36" customHeight="1">
      <c r="A25" s="36" t="str">
        <v>Claims without evidence</v>
      </c>
      <c r="B25" s="21" t="n">
        <f>COUNTIFS(ClaimsTable[Claim ID],"&lt;&gt;",ClaimsTable[Evidence count (auto)],0)</f>
        <v>0</v>
      </c>
      <c r="C25" s="27" t="str">
        <v>Request the artifact or state the missing support.</v>
      </c>
    </row>
    <row r="26" ht="36" customHeight="1">
      <c r="A26" s="36" t="str">
        <v>Claims not yet reviewed</v>
      </c>
      <c r="B26" s="21" t="n">
        <f>COUNTIFS(ClaimsTable[Claim ID],"&lt;&gt;",ClaimsTable[Review status],"&lt;&gt;Reviewed")</f>
        <v>0</v>
      </c>
      <c r="C26" s="27" t="str">
        <v>Complete the judgment, rationale, reviewer and review date.</v>
      </c>
    </row>
    <row r="27" ht="36" customHeight="1">
      <c r="A27" s="36" t="str">
        <v>Evidence records</v>
      </c>
      <c r="B27" s="21" t="n">
        <f>COUNTIF(EvidenceTable[Evidence ID],"&lt;&gt;")</f>
        <v>0</v>
      </c>
      <c r="C27" s="27" t="str">
        <v>Artifact count is not a count of independent corroboration. Inspect root IDs.</v>
      </c>
    </row>
    <row r="28" ht="36" customHeight="1">
      <c r="A28" s="36" t="str">
        <v>Evidence with scope mismatch</v>
      </c>
      <c r="B28" s="21" t="n">
        <f>COUNTIFS(EvidenceTable[Evidence ID],"&lt;&gt;",EvidenceTable[Scope fit],"Mismatch")</f>
        <v>0</v>
      </c>
      <c r="C28" s="27" t="str">
        <v>Resolve version, use or period mismatch before using the result.</v>
      </c>
    </row>
    <row r="29" ht="36" customHeight="1">
      <c r="A29" s="36" t="str">
        <v>Evidence contradicting claims</v>
      </c>
      <c r="B29" s="21" t="n">
        <f>COUNTIFS(EvidenceTable[Evidence ID],"&lt;&gt;",EvidenceTable[Supports claim?],"Contradicts")</f>
        <v>0</v>
      </c>
      <c r="C29" s="27" t="str">
        <v>Inspect contradictory evidence and update the claim or decision.</v>
      </c>
    </row>
    <row r="30" ht="36" customHeight="1">
      <c r="A30" s="36" t="str">
        <v>Tests not meeting criteria</v>
      </c>
      <c r="B30" s="21" t="n">
        <f>COUNTIFS(TestsTable[Test ID],"&lt;&gt;",TestsTable[Result],"Does not meet")</f>
        <v>0</v>
      </c>
      <c r="C30" s="27" t="str">
        <v>Create a finding and specify correction and retest.</v>
      </c>
    </row>
    <row r="31" ht="36" customHeight="1">
      <c r="A31" s="36" t="str">
        <v>Tests not run or inconclusive</v>
      </c>
      <c r="B31" s="21" t="n">
        <f>COUNTIFS(TestsTable[Test ID],"&lt;&gt;",TestsTable[Result],"Not run")+COUNTIFS(TestsTable[Test ID],"&lt;&gt;",TestsTable[Result],"Inconclusive")</f>
        <v>0</v>
      </c>
      <c r="C31" s="27" t="str">
        <v>Decide what additional testing the claim needs.</v>
      </c>
    </row>
    <row r="32" ht="36" customHeight="1">
      <c r="A32" s="36" t="str">
        <v>Open findings</v>
      </c>
      <c r="B32" s="21" t="n">
        <f>COUNTIFS(FindingsTable[Finding ID],"&lt;&gt;",FindingsTable[Status],"&lt;&gt;Closed")+COUNTIF(FindingsTable[Timing (auto)],"Verify closure")</f>
        <v>0</v>
      </c>
      <c r="C32" s="27" t="str">
        <v>Includes deferred findings and closures still needing verification.</v>
      </c>
    </row>
    <row r="33" ht="36" customHeight="1">
      <c r="A33" s="36" t="str">
        <v>Open Critical or High findings</v>
      </c>
      <c r="B33" s="21" t="n">
        <f>COUNTIFS(FindingsTable[Finding ID],"&lt;&gt;",FindingsTable[Priority],"Critical",FindingsTable[Status],"&lt;&gt;Closed")+COUNTIFS(FindingsTable[Finding ID],"&lt;&gt;",FindingsTable[Priority],"High",FindingsTable[Status],"&lt;&gt;Closed")+COUNTIFS(FindingsTable[Priority],"Critical",FindingsTable[Timing (auto)],"Verify closure")+COUNTIFS(FindingsTable[Priority],"High",FindingsTable[Timing (auto)],"Verify closure")</f>
        <v>0</v>
      </c>
      <c r="C33" s="27" t="str">
        <v>Filter Findings by priority and identify the decision impact.</v>
      </c>
    </row>
    <row r="34" ht="36" customHeight="1">
      <c r="A34" s="36" t="str">
        <v>Overdue findings</v>
      </c>
      <c r="B34" s="21" t="n">
        <f>COUNTIF(FindingsTable[Timing (auto)],"Overdue")</f>
        <v>0</v>
      </c>
      <c r="C34" s="27" t="str">
        <v>Review the due date, action owner and current conditions.</v>
      </c>
    </row>
    <row r="35" ht="36" customHeight="1">
      <c r="A35" s="36" t="str">
        <v>Closures needing verification</v>
      </c>
      <c r="B35" s="21" t="n">
        <f>COUNTIF(FindingsTable[Timing (auto)],"Verify closure")</f>
        <v>0</v>
      </c>
      <c r="C35" s="27" t="str">
        <v>Provide closure evidence, a verifier and a date.</v>
      </c>
    </row>
    <row r="36" ht="36" customHeight="1">
      <c r="A36" s="36" t="str">
        <v>Unverified / failed interventions</v>
      </c>
      <c r="B36" s="21" t="n">
        <f>COUNTIFS(OversightTable[Oversight ID],"&lt;&gt;",OversightTable[Verified downstream effect],"Not achieved")+COUNTIFS(OversightTable[Oversight ID],"&lt;&gt;",OversightTable[Verified downstream effect],"Not verified")</f>
        <v>0</v>
      </c>
      <c r="C36" s="27" t="str">
        <v>Inspect the execution record; a selected action may not have taken effect.</v>
      </c>
    </row>
    <row r="37" ht="36" customHeight="1">
      <c r="A37" s="36" t="str">
        <v>Claims without a decision</v>
      </c>
      <c r="B37" s="21" t="n">
        <f>COUNTIFS(ClaimsTable[Claim ID],"&lt;&gt;",ClaimsTable[Decision count (auto)],0)</f>
        <v>0</v>
      </c>
      <c r="C37" s="27" t="str">
        <v>Record a decision when each claim is ready for disposition.</v>
      </c>
    </row>
    <row r="38" ht="36" customHeight="1">
      <c r="A38" s="36" t="str">
        <v>Decision reviews due</v>
      </c>
      <c r="B38" s="21" t="n">
        <f>COUNTIFS(DecisionsTable[Decision ID],"&lt;&gt;",DecisionsTable[Next review],"&lt;="&amp;'Review Brief'!B28,DecisionsTable[Next review],"&gt;0")+IF(AND(B6&lt;&gt;"",B13&gt;0,B13&lt;='Review Brief'!B28),1,0)</f>
        <v>0</v>
      </c>
      <c r="C38" s="27" t="str">
        <v>Includes the overall decision date. Reassess when the date arrives or a material trigger occurs.</v>
      </c>
    </row>
    <row r="39" ht="36" customHeight="1">
      <c r="A39" s="25" t="str">
        <v>Rows needing completion</v>
      </c>
      <c r="B39" s="21" t="n">
        <f>(ROWS(ClaimsTable[Record check (auto)])-COUNTBLANK(ClaimsTable[Record check (auto)]))+(ROWS(ControlsTable[Record check (auto)])-COUNTBLANK(ControlsTable[Record check (auto)]))+(ROWS(EvidenceTable[Record check (auto)])-COUNTBLANK(EvidenceTable[Record check (auto)]))+(ROWS(TestsTable[Record check (auto)])-COUNTBLANK(TestsTable[Record check (auto)]))+(ROWS(OversightTable[Record check (auto)])-COUNTBLANK(OversightTable[Record check (auto)]))+(ROWS(FindingsTable[Record check (auto)])-COUNTBLANK(FindingsTable[Record check (auto)]))+(ROWS(DecisionsTable[Record check (auto)])-COUNTBLANK(DecisionsTable[Record check (auto)]))+SUM(DecisionFindingLinks[Link issues (auto)])+SUM(DecisionSupportLinks[Link issues (auto)])</f>
        <v>0</v>
      </c>
      <c r="C39" s="27" t="str">
        <v>Filter Record check in registers and link tables. The overall decision check appears above.</v>
      </c>
    </row>
    <row r="40">
      <c r="A40" s="2"/>
      <c r="B40" s="2"/>
      <c r="C40" s="2"/>
    </row>
    <row r="41">
      <c r="A41" s="35" t="str">
        <v>Review priorities</v>
      </c>
      <c r="B41" s="2"/>
      <c r="C41" s="2"/>
    </row>
    <row r="42" ht="38" customHeight="1">
      <c r="A42" s="36" t="str">
        <v>Findings</v>
      </c>
      <c r="B42" s="25"/>
      <c r="C42" s="25" t="str">
        <v>Filter open Critical / High findings, then inspect overdue actions.</v>
      </c>
    </row>
    <row r="43" ht="38" customHeight="1">
      <c r="A43" s="36" t="str">
        <v>Evidence</v>
      </c>
      <c r="B43" s="25"/>
      <c r="C43" s="25" t="str">
        <v>Filter Partial / Mismatch scope and Contradicts / Unclear support.</v>
      </c>
    </row>
    <row r="44" ht="38" customHeight="1">
      <c r="A44" s="36" t="str">
        <v>Tests</v>
      </c>
      <c r="B44" s="25"/>
      <c r="C44" s="25" t="str">
        <v>Filter Does not meet, Inconclusive and Not run.</v>
      </c>
    </row>
    <row r="45" ht="38" customHeight="1">
      <c r="A45" s="36" t="str">
        <v>Decisions</v>
      </c>
      <c r="B45" s="25"/>
      <c r="C45" s="25" t="str">
        <v>Check conditions, reused work, dates and reassessment triggers.</v>
      </c>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row r="71">
      <c r="A71" s="2"/>
      <c r="B71" s="2"/>
      <c r="C71" s="2"/>
    </row>
    <row r="72">
      <c r="A72" s="2"/>
      <c r="B72" s="2"/>
      <c r="C72" s="2"/>
    </row>
    <row r="73">
      <c r="A73" s="2"/>
      <c r="B73" s="2"/>
      <c r="C73" s="2"/>
    </row>
    <row r="74">
      <c r="A74" s="2"/>
      <c r="B74" s="2"/>
      <c r="C74" s="2"/>
    </row>
    <row r="75">
      <c r="A75" s="2"/>
      <c r="B75" s="2"/>
      <c r="C75" s="2"/>
    </row>
    <row r="76">
      <c r="A76" s="2"/>
      <c r="B76" s="2"/>
      <c r="C76" s="2"/>
    </row>
    <row r="77">
      <c r="A77" s="2"/>
      <c r="B77" s="2"/>
      <c r="C77" s="2"/>
    </row>
    <row r="78">
      <c r="A78" s="2"/>
      <c r="B78" s="2"/>
      <c r="C78" s="2"/>
    </row>
    <row r="79">
      <c r="A79" s="2"/>
      <c r="B79" s="2"/>
      <c r="C79" s="2"/>
    </row>
    <row r="80">
      <c r="A80" s="2"/>
      <c r="B80" s="2"/>
      <c r="C80" s="2"/>
    </row>
    <row r="81">
      <c r="A81" s="2"/>
      <c r="B81" s="2"/>
      <c r="C81" s="2"/>
    </row>
    <row r="82">
      <c r="A82" s="2"/>
      <c r="B82" s="2"/>
      <c r="C82" s="2"/>
    </row>
    <row r="83">
      <c r="A83" s="2"/>
      <c r="B83" s="2"/>
      <c r="C83" s="2"/>
    </row>
    <row r="84">
      <c r="A84" s="2"/>
      <c r="B84" s="2"/>
      <c r="C84" s="2"/>
    </row>
    <row r="85">
      <c r="A85" s="2"/>
      <c r="B85" s="2"/>
      <c r="C85" s="2"/>
    </row>
    <row r="86">
      <c r="A86" s="2"/>
      <c r="B86" s="2"/>
      <c r="C86" s="2"/>
    </row>
    <row r="87">
      <c r="A87" s="2"/>
      <c r="B87" s="2"/>
      <c r="C87" s="2"/>
    </row>
    <row r="88">
      <c r="A88" s="2"/>
      <c r="B88" s="2"/>
      <c r="C88" s="2"/>
    </row>
    <row r="89">
      <c r="A89" s="2"/>
      <c r="B89" s="2"/>
      <c r="C89" s="2"/>
    </row>
    <row r="90">
      <c r="A90" s="2"/>
      <c r="B90" s="2"/>
      <c r="C90" s="2"/>
    </row>
    <row r="91">
      <c r="A91" s="2"/>
      <c r="B91" s="2"/>
      <c r="C91" s="2"/>
    </row>
    <row r="92">
      <c r="A92" s="2"/>
      <c r="B92" s="2"/>
      <c r="C92" s="2"/>
    </row>
    <row r="93">
      <c r="A93" s="2"/>
      <c r="B93" s="2"/>
      <c r="C93" s="2"/>
    </row>
    <row r="94">
      <c r="A94" s="2"/>
      <c r="B94" s="2"/>
      <c r="C94" s="2"/>
    </row>
    <row r="95">
      <c r="A95" s="2"/>
      <c r="B95" s="2"/>
      <c r="C95" s="2"/>
    </row>
    <row r="96">
      <c r="A96" s="2"/>
      <c r="B96" s="2"/>
      <c r="C96" s="2"/>
    </row>
    <row r="97">
      <c r="A97" s="2"/>
      <c r="B97" s="2"/>
      <c r="C97" s="2"/>
    </row>
    <row r="98">
      <c r="A98" s="2"/>
      <c r="B98" s="2"/>
      <c r="C98" s="2"/>
    </row>
    <row r="99">
      <c r="A99" s="2"/>
      <c r="B99" s="2"/>
      <c r="C99" s="2"/>
    </row>
    <row r="100">
      <c r="A100" s="2"/>
      <c r="B100" s="2"/>
      <c r="C100" s="2"/>
    </row>
    <row r="101">
      <c r="A101" s="2"/>
      <c r="B101" s="2"/>
      <c r="C101" s="2"/>
    </row>
    <row r="102">
      <c r="A102" s="2"/>
      <c r="B102" s="2"/>
      <c r="C102" s="2"/>
    </row>
    <row r="103">
      <c r="A103" s="2"/>
      <c r="B103" s="2"/>
      <c r="C103" s="2"/>
    </row>
    <row r="104">
      <c r="A104" s="2"/>
      <c r="B104" s="2"/>
      <c r="C104" s="2"/>
    </row>
    <row r="105">
      <c r="A105" s="2"/>
      <c r="B105" s="2"/>
      <c r="C105" s="2"/>
    </row>
  </sheetData>
  <mergeCells>
    <mergeCell ref="A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s>
  <conditionalFormatting sqref="B18:B18">
    <cfRule type="expression" dxfId="12" priority="1">
      <formula>LEN(B18)&gt;0</formula>
    </cfRule>
  </conditionalFormatting>
  <conditionalFormatting sqref="B39:B39">
    <cfRule type="expression" dxfId="13" priority="2">
      <formula>B39&gt;0</formula>
    </cfRule>
  </conditionalFormatting>
  <dataValidations count="3">
    <dataValidation type="list" sqref="B7" allowBlank="1" showErrorMessage="1" errorTitle="Choose a listed value" error="Select a value from the dropdown to keep review categories consistent." errorStyle="stop">
      <formula1>"Proceed,Proceed with conditions,Restrict,Defer,Decline"</formula1>
    </dataValidation>
    <dataValidation type="decimal" operator="between" allowBlank="1" showErrorMessage="1" showInputMessage="1" errorStyle="stop" errorTitle="Enter an Excel date" error="Enter a valid date rather than text." promptTitle="Review date" prompt="Enter an Excel date, for example 2026-10-01." sqref="B9">
      <formula1>1</formula1>
      <formula2>2958465</formula2>
    </dataValidation>
    <dataValidation type="decimal" operator="between" allowBlank="1" showErrorMessage="1" showInputMessage="1" errorStyle="stop" errorTitle="Enter an Excel date" error="Enter a valid date rather than text." promptTitle="Review date" prompt="Enter an Excel date, for example 2026-10-01." sqref="B13">
      <formula1>1</formula1>
      <formula2>2958465</formula2>
    </dataValidation>
  </dataValidations>
  <hyperlinks>
    <hyperlink ref="A3" location="'Start Here'!A1"/>
    <hyperlink ref="A19" location="'Decisions'!A109"/>
    <hyperlink ref="A15" location="'Decisions'!A109"/>
    <hyperlink ref="A16" location="'Decisions'!A215"/>
    <hyperlink ref="A17" location="'Decisions'!A215"/>
    <hyperlink ref="A42" location="'Findings'!A1"/>
    <hyperlink ref="A43" location="'Evidence'!A1"/>
    <hyperlink ref="A44" location="'Tests'!A1"/>
    <hyperlink ref="A45" location="'Decisions'!A1"/>
    <hyperlink ref="C3" location="'Field Guide'!A31"/>
    <hyperlink ref="A24" location="'Claims'!A1"/>
    <hyperlink ref="A25" location="'Claims'!A1"/>
    <hyperlink ref="A26" location="'Claims'!A1"/>
    <hyperlink ref="A27" location="'Evidence'!A1"/>
    <hyperlink ref="A28" location="'Evidence'!A1"/>
    <hyperlink ref="A29" location="'Evidence'!A1"/>
    <hyperlink ref="A30" location="'Tests'!A1"/>
    <hyperlink ref="A31" location="'Tests'!A1"/>
    <hyperlink ref="A32" location="'Findings'!A1"/>
    <hyperlink ref="A33" location="'Findings'!A1"/>
    <hyperlink ref="A34" location="'Findings'!A1"/>
    <hyperlink ref="A35" location="'Findings'!A1"/>
    <hyperlink ref="A36" location="'Human Oversight'!A1"/>
    <hyperlink ref="A37" location="'Claims'!A1"/>
    <hyperlink ref="A38" location="'Decisions'!A1"/>
  </hyperlinks>
  <pageMargins left=".3" right=".3" top=".4" bottom=".4" header=".2" footer=".2"/>
  <pageSetup paperSize="9" orientation="landscape" fitToWidth="1" fitToHeight="0"/>
</worksheet>
</file>

<file path=xl/worksheets/sheet4.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44" hidden="0" customWidth="1"/>
    <col min="3" max="3" width="44" hidden="0" customWidth="1"/>
    <col min="4" max="4" width="35" hidden="0" customWidth="1"/>
    <col min="5" max="5" width="24" hidden="0" customWidth="1"/>
    <col min="6" max="6" width="16" hidden="0" customWidth="1"/>
    <col min="7" max="7" width="23" hidden="0" customWidth="1"/>
    <col min="8" max="8" width="23" hidden="0" customWidth="1"/>
    <col min="9" max="9" width="44" hidden="0" customWidth="1"/>
    <col min="10" max="10" width="18" hidden="0" customWidth="1"/>
    <col min="11" max="11" width="18" hidden="0" customWidth="1"/>
    <col min="12" max="12" width="32" hidden="0" customWidth="1"/>
    <col min="13" max="13" width="19" hidden="0" customWidth="1"/>
    <col min="14" max="14" width="16" hidden="0" customWidth="1"/>
    <col min="15" max="15" width="24" hidden="0" customWidth="1"/>
    <col min="16" max="16" width="18" hidden="0" customWidth="1"/>
  </cols>
  <sheetData>
    <row r="1" ht="30" customHeight="1">
      <c r="A1" s="3" t="str">
        <v>Claims</v>
      </c>
      <c r="B1" s="2"/>
      <c r="C1" s="2"/>
      <c r="D1" s="2"/>
      <c r="E1" s="2"/>
      <c r="F1" s="2"/>
      <c r="G1" s="2"/>
      <c r="H1" s="2"/>
      <c r="I1" s="2"/>
      <c r="J1" s="2"/>
      <c r="K1" s="2"/>
      <c r="L1" s="2"/>
      <c r="M1" s="2"/>
      <c r="N1" s="2"/>
      <c r="O1" s="2"/>
      <c r="P1" s="2"/>
    </row>
    <row r="2" ht="24" customHeight="1">
      <c r="A2" s="4" t="str">
        <v>Write testable assertions and criteria. Enter one claim per row; link all other records by Claim ID.</v>
      </c>
      <c r="B2" s="2"/>
      <c r="C2" s="2"/>
      <c r="D2" s="2"/>
      <c r="E2" s="2"/>
      <c r="F2" s="2"/>
      <c r="G2" s="2"/>
      <c r="H2" s="2"/>
      <c r="I2" s="2"/>
      <c r="J2" s="2"/>
      <c r="K2" s="2"/>
      <c r="L2" s="2"/>
      <c r="M2" s="2"/>
      <c r="N2" s="2"/>
      <c r="O2" s="2"/>
      <c r="P2" s="2"/>
    </row>
    <row r="3">
      <c r="A3" s="5" t="str">
        <v>Start Here</v>
      </c>
      <c r="B3" s="2"/>
      <c r="C3" s="2"/>
      <c r="D3" s="5" t="str">
        <v>Field Guide — examples and required fields</v>
      </c>
      <c r="E3" s="2"/>
      <c r="F3" s="2"/>
      <c r="G3" s="5" t="str">
        <v>Worked Example — complete review</v>
      </c>
      <c r="H3" s="2"/>
      <c r="I3" s="2"/>
      <c r="J3" s="2"/>
      <c r="K3" s="2"/>
      <c r="L3" s="2"/>
      <c r="M3" s="2"/>
      <c r="N3" s="2"/>
      <c r="O3" s="2"/>
      <c r="P3" s="2"/>
    </row>
    <row r="4">
      <c r="A4" s="2"/>
      <c r="B4" s="2"/>
      <c r="C4" s="2"/>
      <c r="D4" s="2"/>
      <c r="E4" s="2"/>
      <c r="F4" s="2"/>
      <c r="G4" s="2"/>
      <c r="H4" s="2"/>
      <c r="I4" s="2"/>
      <c r="J4" s="2"/>
      <c r="K4" s="2"/>
      <c r="L4" s="2"/>
      <c r="M4" s="2"/>
      <c r="N4" s="2"/>
      <c r="O4" s="2"/>
      <c r="P4" s="2"/>
    </row>
    <row r="5" ht="42" customHeight="1">
      <c r="A5" s="9" t="str">
        <v>Claim ID</v>
      </c>
      <c r="B5" s="9" t="str">
        <v>Claim / assertion</v>
      </c>
      <c r="C5" s="9" t="str">
        <v>Acceptance criteria</v>
      </c>
      <c r="D5" s="9" t="str">
        <v>Use, version and period</v>
      </c>
      <c r="E5" s="9" t="str">
        <v>Accountable owner</v>
      </c>
      <c r="F5" s="9" t="str">
        <v>Priority</v>
      </c>
      <c r="G5" s="9" t="str">
        <v>Review status</v>
      </c>
      <c r="H5" s="9" t="str">
        <v>Reviewer judgment</v>
      </c>
      <c r="I5" s="9" t="str">
        <v>Rationale and limits</v>
      </c>
      <c r="J5" s="9" t="str">
        <v>Evidence count (auto)</v>
      </c>
      <c r="K5" s="9" t="str">
        <v>Open findings (auto)</v>
      </c>
      <c r="L5" s="9" t="str">
        <v>Record check (auto)</v>
      </c>
      <c r="M5" s="9" t="str">
        <v>Decision count (auto)</v>
      </c>
      <c r="N5" s="9" t="str">
        <v>Prompt ID</v>
      </c>
      <c r="O5" s="9" t="str">
        <v>Reviewed by</v>
      </c>
      <c r="P5" s="9" t="str">
        <v>Reviewed on</v>
      </c>
    </row>
    <row r="6" ht="46" customHeight="1">
      <c r="A6" s="11"/>
      <c r="B6" s="11"/>
      <c r="C6" s="11"/>
      <c r="D6" s="11"/>
      <c r="E6" s="11"/>
      <c r="F6" s="11"/>
      <c r="G6" s="11"/>
      <c r="H6" s="11"/>
      <c r="I6" s="11"/>
      <c r="J6" s="22" t="str">
        <f>IF(A6="","",COUNTIF(EvidenceTable[Claim ID],A6))</f>
      </c>
      <c r="K6" s="22" t="str">
        <f>IF(A6="","",COUNTIFS(FindingsTable[Claim ID],A6,FindingsTable[Finding ID],"&lt;&gt;",FindingsTable[Status],"&lt;&gt;Closed")+COUNTIFS(FindingsTable[Claim ID],A6,FindingsTable[Timing (auto)],"Verify closure"))</f>
      </c>
      <c r="L6" s="22" t="str">
        <f>IF(COUNTA(A6:I6,N6:P6)=0,"",IF(A6="","Add ID; ","")&amp;IF(AND(A6&lt;&gt;"",COUNTIF(ClaimsTable[Claim ID],A6)&gt;1),"Duplicate ID; ","")&amp;IF(B6="","Add claim; ","")&amp;IF(C6="","Set criteria; ","")&amp;IF(D6="","Define scope; ","")&amp;IF(E6="","Assign owner; ","")&amp;IF(F6="","Set priority; ","")&amp;IF(G6="","Set review status; ","")&amp;IF(AND(G6="Reviewed",OR(H6="",I6="",O6="",P6="")),"Record judgment, basis, reviewer and date; ","")&amp;IF(AND(N6&lt;&gt;"",COUNTIF('Review Library'!$A$6:$A$29,N6)=0),"Unknown prompt; ",""))</f>
      </c>
      <c r="M6" s="22" t="str">
        <f>IF(A6="","",COUNTIF(DecisionsTable[Claim ID],A6))</f>
      </c>
      <c r="N6" s="11"/>
      <c r="O6" s="11"/>
      <c r="P6" s="23"/>
    </row>
    <row r="7" ht="46" customHeight="1">
      <c r="A7" s="11"/>
      <c r="B7" s="11"/>
      <c r="C7" s="11"/>
      <c r="D7" s="11"/>
      <c r="E7" s="11"/>
      <c r="F7" s="11"/>
      <c r="G7" s="11"/>
      <c r="H7" s="11"/>
      <c r="I7" s="11"/>
      <c r="J7" s="22" t="str">
        <f>IF(A7="","",COUNTIF(EvidenceTable[Claim ID],A7))</f>
      </c>
      <c r="K7" s="22" t="str">
        <f>IF(A7="","",COUNTIFS(FindingsTable[Claim ID],A7,FindingsTable[Finding ID],"&lt;&gt;",FindingsTable[Status],"&lt;&gt;Closed")+COUNTIFS(FindingsTable[Claim ID],A7,FindingsTable[Timing (auto)],"Verify closure"))</f>
      </c>
      <c r="L7" s="22" t="str">
        <f>IF(COUNTA(A7:I7,N7:P7)=0,"",IF(A7="","Add ID; ","")&amp;IF(AND(A7&lt;&gt;"",COUNTIF(ClaimsTable[Claim ID],A7)&gt;1),"Duplicate ID; ","")&amp;IF(B7="","Add claim; ","")&amp;IF(C7="","Set criteria; ","")&amp;IF(D7="","Define scope; ","")&amp;IF(E7="","Assign owner; ","")&amp;IF(F7="","Set priority; ","")&amp;IF(G7="","Set review status; ","")&amp;IF(AND(G7="Reviewed",OR(H7="",I7="",O7="",P7="")),"Record judgment, basis, reviewer and date; ","")&amp;IF(AND(N7&lt;&gt;"",COUNTIF('Review Library'!$A$6:$A$29,N7)=0),"Unknown prompt; ",""))</f>
      </c>
      <c r="M7" s="22" t="str">
        <f>IF(A7="","",COUNTIF(DecisionsTable[Claim ID],A7))</f>
      </c>
      <c r="N7" s="11"/>
      <c r="O7" s="11"/>
      <c r="P7" s="23"/>
    </row>
    <row r="8" ht="46" customHeight="1">
      <c r="A8" s="11"/>
      <c r="B8" s="11"/>
      <c r="C8" s="11"/>
      <c r="D8" s="11"/>
      <c r="E8" s="11"/>
      <c r="F8" s="11"/>
      <c r="G8" s="11"/>
      <c r="H8" s="11"/>
      <c r="I8" s="11"/>
      <c r="J8" s="22" t="str">
        <f>IF(A8="","",COUNTIF(EvidenceTable[Claim ID],A8))</f>
      </c>
      <c r="K8" s="22" t="str">
        <f>IF(A8="","",COUNTIFS(FindingsTable[Claim ID],A8,FindingsTable[Finding ID],"&lt;&gt;",FindingsTable[Status],"&lt;&gt;Closed")+COUNTIFS(FindingsTable[Claim ID],A8,FindingsTable[Timing (auto)],"Verify closure"))</f>
      </c>
      <c r="L8" s="22" t="str">
        <f>IF(COUNTA(A8:I8,N8:P8)=0,"",IF(A8="","Add ID; ","")&amp;IF(AND(A8&lt;&gt;"",COUNTIF(ClaimsTable[Claim ID],A8)&gt;1),"Duplicate ID; ","")&amp;IF(B8="","Add claim; ","")&amp;IF(C8="","Set criteria; ","")&amp;IF(D8="","Define scope; ","")&amp;IF(E8="","Assign owner; ","")&amp;IF(F8="","Set priority; ","")&amp;IF(G8="","Set review status; ","")&amp;IF(AND(G8="Reviewed",OR(H8="",I8="",O8="",P8="")),"Record judgment, basis, reviewer and date; ","")&amp;IF(AND(N8&lt;&gt;"",COUNTIF('Review Library'!$A$6:$A$29,N8)=0),"Unknown prompt; ",""))</f>
      </c>
      <c r="M8" s="22" t="str">
        <f>IF(A8="","",COUNTIF(DecisionsTable[Claim ID],A8))</f>
      </c>
      <c r="N8" s="11"/>
      <c r="O8" s="11"/>
      <c r="P8" s="23"/>
    </row>
    <row r="9" ht="46" customHeight="1">
      <c r="A9" s="11"/>
      <c r="B9" s="11"/>
      <c r="C9" s="11"/>
      <c r="D9" s="11"/>
      <c r="E9" s="11"/>
      <c r="F9" s="11"/>
      <c r="G9" s="11"/>
      <c r="H9" s="11"/>
      <c r="I9" s="11"/>
      <c r="J9" s="22" t="str">
        <f>IF(A9="","",COUNTIF(EvidenceTable[Claim ID],A9))</f>
      </c>
      <c r="K9" s="22" t="str">
        <f>IF(A9="","",COUNTIFS(FindingsTable[Claim ID],A9,FindingsTable[Finding ID],"&lt;&gt;",FindingsTable[Status],"&lt;&gt;Closed")+COUNTIFS(FindingsTable[Claim ID],A9,FindingsTable[Timing (auto)],"Verify closure"))</f>
      </c>
      <c r="L9" s="22" t="str">
        <f>IF(COUNTA(A9:I9,N9:P9)=0,"",IF(A9="","Add ID; ","")&amp;IF(AND(A9&lt;&gt;"",COUNTIF(ClaimsTable[Claim ID],A9)&gt;1),"Duplicate ID; ","")&amp;IF(B9="","Add claim; ","")&amp;IF(C9="","Set criteria; ","")&amp;IF(D9="","Define scope; ","")&amp;IF(E9="","Assign owner; ","")&amp;IF(F9="","Set priority; ","")&amp;IF(G9="","Set review status; ","")&amp;IF(AND(G9="Reviewed",OR(H9="",I9="",O9="",P9="")),"Record judgment, basis, reviewer and date; ","")&amp;IF(AND(N9&lt;&gt;"",COUNTIF('Review Library'!$A$6:$A$29,N9)=0),"Unknown prompt; ",""))</f>
      </c>
      <c r="M9" s="22" t="str">
        <f>IF(A9="","",COUNTIF(DecisionsTable[Claim ID],A9))</f>
      </c>
      <c r="N9" s="11"/>
      <c r="O9" s="11"/>
      <c r="P9" s="23"/>
    </row>
    <row r="10" ht="46" customHeight="1">
      <c r="A10" s="11"/>
      <c r="B10" s="11"/>
      <c r="C10" s="11"/>
      <c r="D10" s="11"/>
      <c r="E10" s="11"/>
      <c r="F10" s="11"/>
      <c r="G10" s="11"/>
      <c r="H10" s="11"/>
      <c r="I10" s="11"/>
      <c r="J10" s="22" t="str">
        <f>IF(A10="","",COUNTIF(EvidenceTable[Claim ID],A10))</f>
      </c>
      <c r="K10" s="22" t="str">
        <f>IF(A10="","",COUNTIFS(FindingsTable[Claim ID],A10,FindingsTable[Finding ID],"&lt;&gt;",FindingsTable[Status],"&lt;&gt;Closed")+COUNTIFS(FindingsTable[Claim ID],A10,FindingsTable[Timing (auto)],"Verify closure"))</f>
      </c>
      <c r="L10" s="22" t="str">
        <f>IF(COUNTA(A10:I10,N10:P10)=0,"",IF(A10="","Add ID; ","")&amp;IF(AND(A10&lt;&gt;"",COUNTIF(ClaimsTable[Claim ID],A10)&gt;1),"Duplicate ID; ","")&amp;IF(B10="","Add claim; ","")&amp;IF(C10="","Set criteria; ","")&amp;IF(D10="","Define scope; ","")&amp;IF(E10="","Assign owner; ","")&amp;IF(F10="","Set priority; ","")&amp;IF(G10="","Set review status; ","")&amp;IF(AND(G10="Reviewed",OR(H10="",I10="",O10="",P10="")),"Record judgment, basis, reviewer and date; ","")&amp;IF(AND(N10&lt;&gt;"",COUNTIF('Review Library'!$A$6:$A$29,N10)=0),"Unknown prompt; ",""))</f>
      </c>
      <c r="M10" s="22" t="str">
        <f>IF(A10="","",COUNTIF(DecisionsTable[Claim ID],A10))</f>
      </c>
      <c r="N10" s="11"/>
      <c r="O10" s="11"/>
      <c r="P10" s="23"/>
    </row>
    <row r="11" ht="46" customHeight="1">
      <c r="A11" s="11"/>
      <c r="B11" s="11"/>
      <c r="C11" s="11"/>
      <c r="D11" s="11"/>
      <c r="E11" s="11"/>
      <c r="F11" s="11"/>
      <c r="G11" s="11"/>
      <c r="H11" s="11"/>
      <c r="I11" s="11"/>
      <c r="J11" s="22" t="str">
        <f>IF(A11="","",COUNTIF(EvidenceTable[Claim ID],A11))</f>
      </c>
      <c r="K11" s="22" t="str">
        <f>IF(A11="","",COUNTIFS(FindingsTable[Claim ID],A11,FindingsTable[Finding ID],"&lt;&gt;",FindingsTable[Status],"&lt;&gt;Closed")+COUNTIFS(FindingsTable[Claim ID],A11,FindingsTable[Timing (auto)],"Verify closure"))</f>
      </c>
      <c r="L11" s="22" t="str">
        <f>IF(COUNTA(A11:I11,N11:P11)=0,"",IF(A11="","Add ID; ","")&amp;IF(AND(A11&lt;&gt;"",COUNTIF(ClaimsTable[Claim ID],A11)&gt;1),"Duplicate ID; ","")&amp;IF(B11="","Add claim; ","")&amp;IF(C11="","Set criteria; ","")&amp;IF(D11="","Define scope; ","")&amp;IF(E11="","Assign owner; ","")&amp;IF(F11="","Set priority; ","")&amp;IF(G11="","Set review status; ","")&amp;IF(AND(G11="Reviewed",OR(H11="",I11="",O11="",P11="")),"Record judgment, basis, reviewer and date; ","")&amp;IF(AND(N11&lt;&gt;"",COUNTIF('Review Library'!$A$6:$A$29,N11)=0),"Unknown prompt; ",""))</f>
      </c>
      <c r="M11" s="22" t="str">
        <f>IF(A11="","",COUNTIF(DecisionsTable[Claim ID],A11))</f>
      </c>
      <c r="N11" s="11"/>
      <c r="O11" s="11"/>
      <c r="P11" s="23"/>
    </row>
    <row r="12" ht="46" customHeight="1">
      <c r="A12" s="11"/>
      <c r="B12" s="11"/>
      <c r="C12" s="11"/>
      <c r="D12" s="11"/>
      <c r="E12" s="11"/>
      <c r="F12" s="11"/>
      <c r="G12" s="11"/>
      <c r="H12" s="11"/>
      <c r="I12" s="11"/>
      <c r="J12" s="22" t="str">
        <f>IF(A12="","",COUNTIF(EvidenceTable[Claim ID],A12))</f>
      </c>
      <c r="K12" s="22" t="str">
        <f>IF(A12="","",COUNTIFS(FindingsTable[Claim ID],A12,FindingsTable[Finding ID],"&lt;&gt;",FindingsTable[Status],"&lt;&gt;Closed")+COUNTIFS(FindingsTable[Claim ID],A12,FindingsTable[Timing (auto)],"Verify closure"))</f>
      </c>
      <c r="L12" s="22" t="str">
        <f>IF(COUNTA(A12:I12,N12:P12)=0,"",IF(A12="","Add ID; ","")&amp;IF(AND(A12&lt;&gt;"",COUNTIF(ClaimsTable[Claim ID],A12)&gt;1),"Duplicate ID; ","")&amp;IF(B12="","Add claim; ","")&amp;IF(C12="","Set criteria; ","")&amp;IF(D12="","Define scope; ","")&amp;IF(E12="","Assign owner; ","")&amp;IF(F12="","Set priority; ","")&amp;IF(G12="","Set review status; ","")&amp;IF(AND(G12="Reviewed",OR(H12="",I12="",O12="",P12="")),"Record judgment, basis, reviewer and date; ","")&amp;IF(AND(N12&lt;&gt;"",COUNTIF('Review Library'!$A$6:$A$29,N12)=0),"Unknown prompt; ",""))</f>
      </c>
      <c r="M12" s="22" t="str">
        <f>IF(A12="","",COUNTIF(DecisionsTable[Claim ID],A12))</f>
      </c>
      <c r="N12" s="11"/>
      <c r="O12" s="11"/>
      <c r="P12" s="23"/>
    </row>
    <row r="13" ht="46" customHeight="1">
      <c r="A13" s="11"/>
      <c r="B13" s="11"/>
      <c r="C13" s="11"/>
      <c r="D13" s="11"/>
      <c r="E13" s="11"/>
      <c r="F13" s="11"/>
      <c r="G13" s="11"/>
      <c r="H13" s="11"/>
      <c r="I13" s="11"/>
      <c r="J13" s="22" t="str">
        <f>IF(A13="","",COUNTIF(EvidenceTable[Claim ID],A13))</f>
      </c>
      <c r="K13" s="22" t="str">
        <f>IF(A13="","",COUNTIFS(FindingsTable[Claim ID],A13,FindingsTable[Finding ID],"&lt;&gt;",FindingsTable[Status],"&lt;&gt;Closed")+COUNTIFS(FindingsTable[Claim ID],A13,FindingsTable[Timing (auto)],"Verify closure"))</f>
      </c>
      <c r="L13" s="22" t="str">
        <f>IF(COUNTA(A13:I13,N13:P13)=0,"",IF(A13="","Add ID; ","")&amp;IF(AND(A13&lt;&gt;"",COUNTIF(ClaimsTable[Claim ID],A13)&gt;1),"Duplicate ID; ","")&amp;IF(B13="","Add claim; ","")&amp;IF(C13="","Set criteria; ","")&amp;IF(D13="","Define scope; ","")&amp;IF(E13="","Assign owner; ","")&amp;IF(F13="","Set priority; ","")&amp;IF(G13="","Set review status; ","")&amp;IF(AND(G13="Reviewed",OR(H13="",I13="",O13="",P13="")),"Record judgment, basis, reviewer and date; ","")&amp;IF(AND(N13&lt;&gt;"",COUNTIF('Review Library'!$A$6:$A$29,N13)=0),"Unknown prompt; ",""))</f>
      </c>
      <c r="M13" s="22" t="str">
        <f>IF(A13="","",COUNTIF(DecisionsTable[Claim ID],A13))</f>
      </c>
      <c r="N13" s="11"/>
      <c r="O13" s="11"/>
      <c r="P13" s="23"/>
    </row>
    <row r="14" ht="46" customHeight="1">
      <c r="A14" s="11"/>
      <c r="B14" s="11"/>
      <c r="C14" s="11"/>
      <c r="D14" s="11"/>
      <c r="E14" s="11"/>
      <c r="F14" s="11"/>
      <c r="G14" s="11"/>
      <c r="H14" s="11"/>
      <c r="I14" s="11"/>
      <c r="J14" s="22" t="str">
        <f>IF(A14="","",COUNTIF(EvidenceTable[Claim ID],A14))</f>
      </c>
      <c r="K14" s="22" t="str">
        <f>IF(A14="","",COUNTIFS(FindingsTable[Claim ID],A14,FindingsTable[Finding ID],"&lt;&gt;",FindingsTable[Status],"&lt;&gt;Closed")+COUNTIFS(FindingsTable[Claim ID],A14,FindingsTable[Timing (auto)],"Verify closure"))</f>
      </c>
      <c r="L14" s="22" t="str">
        <f>IF(COUNTA(A14:I14,N14:P14)=0,"",IF(A14="","Add ID; ","")&amp;IF(AND(A14&lt;&gt;"",COUNTIF(ClaimsTable[Claim ID],A14)&gt;1),"Duplicate ID; ","")&amp;IF(B14="","Add claim; ","")&amp;IF(C14="","Set criteria; ","")&amp;IF(D14="","Define scope; ","")&amp;IF(E14="","Assign owner; ","")&amp;IF(F14="","Set priority; ","")&amp;IF(G14="","Set review status; ","")&amp;IF(AND(G14="Reviewed",OR(H14="",I14="",O14="",P14="")),"Record judgment, basis, reviewer and date; ","")&amp;IF(AND(N14&lt;&gt;"",COUNTIF('Review Library'!$A$6:$A$29,N14)=0),"Unknown prompt; ",""))</f>
      </c>
      <c r="M14" s="22" t="str">
        <f>IF(A14="","",COUNTIF(DecisionsTable[Claim ID],A14))</f>
      </c>
      <c r="N14" s="11"/>
      <c r="O14" s="11"/>
      <c r="P14" s="23"/>
    </row>
    <row r="15" ht="46" customHeight="1">
      <c r="A15" s="11"/>
      <c r="B15" s="11"/>
      <c r="C15" s="11"/>
      <c r="D15" s="11"/>
      <c r="E15" s="11"/>
      <c r="F15" s="11"/>
      <c r="G15" s="11"/>
      <c r="H15" s="11"/>
      <c r="I15" s="11"/>
      <c r="J15" s="22" t="str">
        <f>IF(A15="","",COUNTIF(EvidenceTable[Claim ID],A15))</f>
      </c>
      <c r="K15" s="22" t="str">
        <f>IF(A15="","",COUNTIFS(FindingsTable[Claim ID],A15,FindingsTable[Finding ID],"&lt;&gt;",FindingsTable[Status],"&lt;&gt;Closed")+COUNTIFS(FindingsTable[Claim ID],A15,FindingsTable[Timing (auto)],"Verify closure"))</f>
      </c>
      <c r="L15" s="22" t="str">
        <f>IF(COUNTA(A15:I15,N15:P15)=0,"",IF(A15="","Add ID; ","")&amp;IF(AND(A15&lt;&gt;"",COUNTIF(ClaimsTable[Claim ID],A15)&gt;1),"Duplicate ID; ","")&amp;IF(B15="","Add claim; ","")&amp;IF(C15="","Set criteria; ","")&amp;IF(D15="","Define scope; ","")&amp;IF(E15="","Assign owner; ","")&amp;IF(F15="","Set priority; ","")&amp;IF(G15="","Set review status; ","")&amp;IF(AND(G15="Reviewed",OR(H15="",I15="",O15="",P15="")),"Record judgment, basis, reviewer and date; ","")&amp;IF(AND(N15&lt;&gt;"",COUNTIF('Review Library'!$A$6:$A$29,N15)=0),"Unknown prompt; ",""))</f>
      </c>
      <c r="M15" s="22" t="str">
        <f>IF(A15="","",COUNTIF(DecisionsTable[Claim ID],A15))</f>
      </c>
      <c r="N15" s="11"/>
      <c r="O15" s="11"/>
      <c r="P15" s="23"/>
    </row>
    <row r="16" ht="46" customHeight="1">
      <c r="A16" s="11"/>
      <c r="B16" s="11"/>
      <c r="C16" s="11"/>
      <c r="D16" s="11"/>
      <c r="E16" s="11"/>
      <c r="F16" s="11"/>
      <c r="G16" s="11"/>
      <c r="H16" s="11"/>
      <c r="I16" s="11"/>
      <c r="J16" s="22" t="str">
        <f>IF(A16="","",COUNTIF(EvidenceTable[Claim ID],A16))</f>
      </c>
      <c r="K16" s="22" t="str">
        <f>IF(A16="","",COUNTIFS(FindingsTable[Claim ID],A16,FindingsTable[Finding ID],"&lt;&gt;",FindingsTable[Status],"&lt;&gt;Closed")+COUNTIFS(FindingsTable[Claim ID],A16,FindingsTable[Timing (auto)],"Verify closure"))</f>
      </c>
      <c r="L16" s="22" t="str">
        <f>IF(COUNTA(A16:I16,N16:P16)=0,"",IF(A16="","Add ID; ","")&amp;IF(AND(A16&lt;&gt;"",COUNTIF(ClaimsTable[Claim ID],A16)&gt;1),"Duplicate ID; ","")&amp;IF(B16="","Add claim; ","")&amp;IF(C16="","Set criteria; ","")&amp;IF(D16="","Define scope; ","")&amp;IF(E16="","Assign owner; ","")&amp;IF(F16="","Set priority; ","")&amp;IF(G16="","Set review status; ","")&amp;IF(AND(G16="Reviewed",OR(H16="",I16="",O16="",P16="")),"Record judgment, basis, reviewer and date; ","")&amp;IF(AND(N16&lt;&gt;"",COUNTIF('Review Library'!$A$6:$A$29,N16)=0),"Unknown prompt; ",""))</f>
      </c>
      <c r="M16" s="22" t="str">
        <f>IF(A16="","",COUNTIF(DecisionsTable[Claim ID],A16))</f>
      </c>
      <c r="N16" s="11"/>
      <c r="O16" s="11"/>
      <c r="P16" s="23"/>
    </row>
    <row r="17" ht="46" customHeight="1">
      <c r="A17" s="11"/>
      <c r="B17" s="11"/>
      <c r="C17" s="11"/>
      <c r="D17" s="11"/>
      <c r="E17" s="11"/>
      <c r="F17" s="11"/>
      <c r="G17" s="11"/>
      <c r="H17" s="11"/>
      <c r="I17" s="11"/>
      <c r="J17" s="22" t="str">
        <f>IF(A17="","",COUNTIF(EvidenceTable[Claim ID],A17))</f>
      </c>
      <c r="K17" s="22" t="str">
        <f>IF(A17="","",COUNTIFS(FindingsTable[Claim ID],A17,FindingsTable[Finding ID],"&lt;&gt;",FindingsTable[Status],"&lt;&gt;Closed")+COUNTIFS(FindingsTable[Claim ID],A17,FindingsTable[Timing (auto)],"Verify closure"))</f>
      </c>
      <c r="L17" s="22" t="str">
        <f>IF(COUNTA(A17:I17,N17:P17)=0,"",IF(A17="","Add ID; ","")&amp;IF(AND(A17&lt;&gt;"",COUNTIF(ClaimsTable[Claim ID],A17)&gt;1),"Duplicate ID; ","")&amp;IF(B17="","Add claim; ","")&amp;IF(C17="","Set criteria; ","")&amp;IF(D17="","Define scope; ","")&amp;IF(E17="","Assign owner; ","")&amp;IF(F17="","Set priority; ","")&amp;IF(G17="","Set review status; ","")&amp;IF(AND(G17="Reviewed",OR(H17="",I17="",O17="",P17="")),"Record judgment, basis, reviewer and date; ","")&amp;IF(AND(N17&lt;&gt;"",COUNTIF('Review Library'!$A$6:$A$29,N17)=0),"Unknown prompt; ",""))</f>
      </c>
      <c r="M17" s="22" t="str">
        <f>IF(A17="","",COUNTIF(DecisionsTable[Claim ID],A17))</f>
      </c>
      <c r="N17" s="11"/>
      <c r="O17" s="11"/>
      <c r="P17" s="23"/>
    </row>
    <row r="18" ht="46" customHeight="1">
      <c r="A18" s="11"/>
      <c r="B18" s="11"/>
      <c r="C18" s="11"/>
      <c r="D18" s="11"/>
      <c r="E18" s="11"/>
      <c r="F18" s="11"/>
      <c r="G18" s="11"/>
      <c r="H18" s="11"/>
      <c r="I18" s="11"/>
      <c r="J18" s="22" t="str">
        <f>IF(A18="","",COUNTIF(EvidenceTable[Claim ID],A18))</f>
      </c>
      <c r="K18" s="22" t="str">
        <f>IF(A18="","",COUNTIFS(FindingsTable[Claim ID],A18,FindingsTable[Finding ID],"&lt;&gt;",FindingsTable[Status],"&lt;&gt;Closed")+COUNTIFS(FindingsTable[Claim ID],A18,FindingsTable[Timing (auto)],"Verify closure"))</f>
      </c>
      <c r="L18" s="22" t="str">
        <f>IF(COUNTA(A18:I18,N18:P18)=0,"",IF(A18="","Add ID; ","")&amp;IF(AND(A18&lt;&gt;"",COUNTIF(ClaimsTable[Claim ID],A18)&gt;1),"Duplicate ID; ","")&amp;IF(B18="","Add claim; ","")&amp;IF(C18="","Set criteria; ","")&amp;IF(D18="","Define scope; ","")&amp;IF(E18="","Assign owner; ","")&amp;IF(F18="","Set priority; ","")&amp;IF(G18="","Set review status; ","")&amp;IF(AND(G18="Reviewed",OR(H18="",I18="",O18="",P18="")),"Record judgment, basis, reviewer and date; ","")&amp;IF(AND(N18&lt;&gt;"",COUNTIF('Review Library'!$A$6:$A$29,N18)=0),"Unknown prompt; ",""))</f>
      </c>
      <c r="M18" s="22" t="str">
        <f>IF(A18="","",COUNTIF(DecisionsTable[Claim ID],A18))</f>
      </c>
      <c r="N18" s="11"/>
      <c r="O18" s="11"/>
      <c r="P18" s="23"/>
    </row>
    <row r="19" ht="46" customHeight="1">
      <c r="A19" s="11"/>
      <c r="B19" s="11"/>
      <c r="C19" s="11"/>
      <c r="D19" s="11"/>
      <c r="E19" s="11"/>
      <c r="F19" s="11"/>
      <c r="G19" s="11"/>
      <c r="H19" s="11"/>
      <c r="I19" s="11"/>
      <c r="J19" s="22" t="str">
        <f>IF(A19="","",COUNTIF(EvidenceTable[Claim ID],A19))</f>
      </c>
      <c r="K19" s="22" t="str">
        <f>IF(A19="","",COUNTIFS(FindingsTable[Claim ID],A19,FindingsTable[Finding ID],"&lt;&gt;",FindingsTable[Status],"&lt;&gt;Closed")+COUNTIFS(FindingsTable[Claim ID],A19,FindingsTable[Timing (auto)],"Verify closure"))</f>
      </c>
      <c r="L19" s="22" t="str">
        <f>IF(COUNTA(A19:I19,N19:P19)=0,"",IF(A19="","Add ID; ","")&amp;IF(AND(A19&lt;&gt;"",COUNTIF(ClaimsTable[Claim ID],A19)&gt;1),"Duplicate ID; ","")&amp;IF(B19="","Add claim; ","")&amp;IF(C19="","Set criteria; ","")&amp;IF(D19="","Define scope; ","")&amp;IF(E19="","Assign owner; ","")&amp;IF(F19="","Set priority; ","")&amp;IF(G19="","Set review status; ","")&amp;IF(AND(G19="Reviewed",OR(H19="",I19="",O19="",P19="")),"Record judgment, basis, reviewer and date; ","")&amp;IF(AND(N19&lt;&gt;"",COUNTIF('Review Library'!$A$6:$A$29,N19)=0),"Unknown prompt; ",""))</f>
      </c>
      <c r="M19" s="22" t="str">
        <f>IF(A19="","",COUNTIF(DecisionsTable[Claim ID],A19))</f>
      </c>
      <c r="N19" s="11"/>
      <c r="O19" s="11"/>
      <c r="P19" s="23"/>
    </row>
    <row r="20" ht="46" customHeight="1">
      <c r="A20" s="11"/>
      <c r="B20" s="11"/>
      <c r="C20" s="11"/>
      <c r="D20" s="11"/>
      <c r="E20" s="11"/>
      <c r="F20" s="11"/>
      <c r="G20" s="11"/>
      <c r="H20" s="11"/>
      <c r="I20" s="11"/>
      <c r="J20" s="22" t="str">
        <f>IF(A20="","",COUNTIF(EvidenceTable[Claim ID],A20))</f>
      </c>
      <c r="K20" s="22" t="str">
        <f>IF(A20="","",COUNTIFS(FindingsTable[Claim ID],A20,FindingsTable[Finding ID],"&lt;&gt;",FindingsTable[Status],"&lt;&gt;Closed")+COUNTIFS(FindingsTable[Claim ID],A20,FindingsTable[Timing (auto)],"Verify closure"))</f>
      </c>
      <c r="L20" s="22" t="str">
        <f>IF(COUNTA(A20:I20,N20:P20)=0,"",IF(A20="","Add ID; ","")&amp;IF(AND(A20&lt;&gt;"",COUNTIF(ClaimsTable[Claim ID],A20)&gt;1),"Duplicate ID; ","")&amp;IF(B20="","Add claim; ","")&amp;IF(C20="","Set criteria; ","")&amp;IF(D20="","Define scope; ","")&amp;IF(E20="","Assign owner; ","")&amp;IF(F20="","Set priority; ","")&amp;IF(G20="","Set review status; ","")&amp;IF(AND(G20="Reviewed",OR(H20="",I20="",O20="",P20="")),"Record judgment, basis, reviewer and date; ","")&amp;IF(AND(N20&lt;&gt;"",COUNTIF('Review Library'!$A$6:$A$29,N20)=0),"Unknown prompt; ",""))</f>
      </c>
      <c r="M20" s="22" t="str">
        <f>IF(A20="","",COUNTIF(DecisionsTable[Claim ID],A20))</f>
      </c>
      <c r="N20" s="11"/>
      <c r="O20" s="11"/>
      <c r="P20" s="23"/>
    </row>
    <row r="21" ht="46" customHeight="1">
      <c r="A21" s="11"/>
      <c r="B21" s="11"/>
      <c r="C21" s="11"/>
      <c r="D21" s="11"/>
      <c r="E21" s="11"/>
      <c r="F21" s="11"/>
      <c r="G21" s="11"/>
      <c r="H21" s="11"/>
      <c r="I21" s="11"/>
      <c r="J21" s="22" t="str">
        <f>IF(A21="","",COUNTIF(EvidenceTable[Claim ID],A21))</f>
      </c>
      <c r="K21" s="22" t="str">
        <f>IF(A21="","",COUNTIFS(FindingsTable[Claim ID],A21,FindingsTable[Finding ID],"&lt;&gt;",FindingsTable[Status],"&lt;&gt;Closed")+COUNTIFS(FindingsTable[Claim ID],A21,FindingsTable[Timing (auto)],"Verify closure"))</f>
      </c>
      <c r="L21" s="22" t="str">
        <f>IF(COUNTA(A21:I21,N21:P21)=0,"",IF(A21="","Add ID; ","")&amp;IF(AND(A21&lt;&gt;"",COUNTIF(ClaimsTable[Claim ID],A21)&gt;1),"Duplicate ID; ","")&amp;IF(B21="","Add claim; ","")&amp;IF(C21="","Set criteria; ","")&amp;IF(D21="","Define scope; ","")&amp;IF(E21="","Assign owner; ","")&amp;IF(F21="","Set priority; ","")&amp;IF(G21="","Set review status; ","")&amp;IF(AND(G21="Reviewed",OR(H21="",I21="",O21="",P21="")),"Record judgment, basis, reviewer and date; ","")&amp;IF(AND(N21&lt;&gt;"",COUNTIF('Review Library'!$A$6:$A$29,N21)=0),"Unknown prompt; ",""))</f>
      </c>
      <c r="M21" s="22" t="str">
        <f>IF(A21="","",COUNTIF(DecisionsTable[Claim ID],A21))</f>
      </c>
      <c r="N21" s="11"/>
      <c r="O21" s="11"/>
      <c r="P21" s="23"/>
    </row>
    <row r="22" ht="46" customHeight="1">
      <c r="A22" s="11"/>
      <c r="B22" s="11"/>
      <c r="C22" s="11"/>
      <c r="D22" s="11"/>
      <c r="E22" s="11"/>
      <c r="F22" s="11"/>
      <c r="G22" s="11"/>
      <c r="H22" s="11"/>
      <c r="I22" s="11"/>
      <c r="J22" s="22" t="str">
        <f>IF(A22="","",COUNTIF(EvidenceTable[Claim ID],A22))</f>
      </c>
      <c r="K22" s="22" t="str">
        <f>IF(A22="","",COUNTIFS(FindingsTable[Claim ID],A22,FindingsTable[Finding ID],"&lt;&gt;",FindingsTable[Status],"&lt;&gt;Closed")+COUNTIFS(FindingsTable[Claim ID],A22,FindingsTable[Timing (auto)],"Verify closure"))</f>
      </c>
      <c r="L22" s="22" t="str">
        <f>IF(COUNTA(A22:I22,N22:P22)=0,"",IF(A22="","Add ID; ","")&amp;IF(AND(A22&lt;&gt;"",COUNTIF(ClaimsTable[Claim ID],A22)&gt;1),"Duplicate ID; ","")&amp;IF(B22="","Add claim; ","")&amp;IF(C22="","Set criteria; ","")&amp;IF(D22="","Define scope; ","")&amp;IF(E22="","Assign owner; ","")&amp;IF(F22="","Set priority; ","")&amp;IF(G22="","Set review status; ","")&amp;IF(AND(G22="Reviewed",OR(H22="",I22="",O22="",P22="")),"Record judgment, basis, reviewer and date; ","")&amp;IF(AND(N22&lt;&gt;"",COUNTIF('Review Library'!$A$6:$A$29,N22)=0),"Unknown prompt; ",""))</f>
      </c>
      <c r="M22" s="22" t="str">
        <f>IF(A22="","",COUNTIF(DecisionsTable[Claim ID],A22))</f>
      </c>
      <c r="N22" s="11"/>
      <c r="O22" s="11"/>
      <c r="P22" s="23"/>
    </row>
    <row r="23" ht="46" customHeight="1">
      <c r="A23" s="11"/>
      <c r="B23" s="11"/>
      <c r="C23" s="11"/>
      <c r="D23" s="11"/>
      <c r="E23" s="11"/>
      <c r="F23" s="11"/>
      <c r="G23" s="11"/>
      <c r="H23" s="11"/>
      <c r="I23" s="11"/>
      <c r="J23" s="22" t="str">
        <f>IF(A23="","",COUNTIF(EvidenceTable[Claim ID],A23))</f>
      </c>
      <c r="K23" s="22" t="str">
        <f>IF(A23="","",COUNTIFS(FindingsTable[Claim ID],A23,FindingsTable[Finding ID],"&lt;&gt;",FindingsTable[Status],"&lt;&gt;Closed")+COUNTIFS(FindingsTable[Claim ID],A23,FindingsTable[Timing (auto)],"Verify closure"))</f>
      </c>
      <c r="L23" s="22" t="str">
        <f>IF(COUNTA(A23:I23,N23:P23)=0,"",IF(A23="","Add ID; ","")&amp;IF(AND(A23&lt;&gt;"",COUNTIF(ClaimsTable[Claim ID],A23)&gt;1),"Duplicate ID; ","")&amp;IF(B23="","Add claim; ","")&amp;IF(C23="","Set criteria; ","")&amp;IF(D23="","Define scope; ","")&amp;IF(E23="","Assign owner; ","")&amp;IF(F23="","Set priority; ","")&amp;IF(G23="","Set review status; ","")&amp;IF(AND(G23="Reviewed",OR(H23="",I23="",O23="",P23="")),"Record judgment, basis, reviewer and date; ","")&amp;IF(AND(N23&lt;&gt;"",COUNTIF('Review Library'!$A$6:$A$29,N23)=0),"Unknown prompt; ",""))</f>
      </c>
      <c r="M23" s="22" t="str">
        <f>IF(A23="","",COUNTIF(DecisionsTable[Claim ID],A23))</f>
      </c>
      <c r="N23" s="11"/>
      <c r="O23" s="11"/>
      <c r="P23" s="23"/>
    </row>
    <row r="24" ht="46" customHeight="1">
      <c r="A24" s="11"/>
      <c r="B24" s="11"/>
      <c r="C24" s="11"/>
      <c r="D24" s="11"/>
      <c r="E24" s="11"/>
      <c r="F24" s="11"/>
      <c r="G24" s="11"/>
      <c r="H24" s="11"/>
      <c r="I24" s="11"/>
      <c r="J24" s="22" t="str">
        <f>IF(A24="","",COUNTIF(EvidenceTable[Claim ID],A24))</f>
      </c>
      <c r="K24" s="22" t="str">
        <f>IF(A24="","",COUNTIFS(FindingsTable[Claim ID],A24,FindingsTable[Finding ID],"&lt;&gt;",FindingsTable[Status],"&lt;&gt;Closed")+COUNTIFS(FindingsTable[Claim ID],A24,FindingsTable[Timing (auto)],"Verify closure"))</f>
      </c>
      <c r="L24" s="22" t="str">
        <f>IF(COUNTA(A24:I24,N24:P24)=0,"",IF(A24="","Add ID; ","")&amp;IF(AND(A24&lt;&gt;"",COUNTIF(ClaimsTable[Claim ID],A24)&gt;1),"Duplicate ID; ","")&amp;IF(B24="","Add claim; ","")&amp;IF(C24="","Set criteria; ","")&amp;IF(D24="","Define scope; ","")&amp;IF(E24="","Assign owner; ","")&amp;IF(F24="","Set priority; ","")&amp;IF(G24="","Set review status; ","")&amp;IF(AND(G24="Reviewed",OR(H24="",I24="",O24="",P24="")),"Record judgment, basis, reviewer and date; ","")&amp;IF(AND(N24&lt;&gt;"",COUNTIF('Review Library'!$A$6:$A$29,N24)=0),"Unknown prompt; ",""))</f>
      </c>
      <c r="M24" s="22" t="str">
        <f>IF(A24="","",COUNTIF(DecisionsTable[Claim ID],A24))</f>
      </c>
      <c r="N24" s="11"/>
      <c r="O24" s="11"/>
      <c r="P24" s="23"/>
    </row>
    <row r="25" ht="46" customHeight="1">
      <c r="A25" s="11"/>
      <c r="B25" s="11"/>
      <c r="C25" s="11"/>
      <c r="D25" s="11"/>
      <c r="E25" s="11"/>
      <c r="F25" s="11"/>
      <c r="G25" s="11"/>
      <c r="H25" s="11"/>
      <c r="I25" s="11"/>
      <c r="J25" s="22" t="str">
        <f>IF(A25="","",COUNTIF(EvidenceTable[Claim ID],A25))</f>
      </c>
      <c r="K25" s="22" t="str">
        <f>IF(A25="","",COUNTIFS(FindingsTable[Claim ID],A25,FindingsTable[Finding ID],"&lt;&gt;",FindingsTable[Status],"&lt;&gt;Closed")+COUNTIFS(FindingsTable[Claim ID],A25,FindingsTable[Timing (auto)],"Verify closure"))</f>
      </c>
      <c r="L25" s="22" t="str">
        <f>IF(COUNTA(A25:I25,N25:P25)=0,"",IF(A25="","Add ID; ","")&amp;IF(AND(A25&lt;&gt;"",COUNTIF(ClaimsTable[Claim ID],A25)&gt;1),"Duplicate ID; ","")&amp;IF(B25="","Add claim; ","")&amp;IF(C25="","Set criteria; ","")&amp;IF(D25="","Define scope; ","")&amp;IF(E25="","Assign owner; ","")&amp;IF(F25="","Set priority; ","")&amp;IF(G25="","Set review status; ","")&amp;IF(AND(G25="Reviewed",OR(H25="",I25="",O25="",P25="")),"Record judgment, basis, reviewer and date; ","")&amp;IF(AND(N25&lt;&gt;"",COUNTIF('Review Library'!$A$6:$A$29,N25)=0),"Unknown prompt; ",""))</f>
      </c>
      <c r="M25" s="22" t="str">
        <f>IF(A25="","",COUNTIF(DecisionsTable[Claim ID],A25))</f>
      </c>
      <c r="N25" s="11"/>
      <c r="O25" s="11"/>
      <c r="P25" s="23"/>
    </row>
    <row r="26" ht="46" customHeight="1">
      <c r="A26" s="11"/>
      <c r="B26" s="11"/>
      <c r="C26" s="11"/>
      <c r="D26" s="11"/>
      <c r="E26" s="11"/>
      <c r="F26" s="11"/>
      <c r="G26" s="11"/>
      <c r="H26" s="11"/>
      <c r="I26" s="11"/>
      <c r="J26" s="22" t="str">
        <f>IF(A26="","",COUNTIF(EvidenceTable[Claim ID],A26))</f>
      </c>
      <c r="K26" s="22" t="str">
        <f>IF(A26="","",COUNTIFS(FindingsTable[Claim ID],A26,FindingsTable[Finding ID],"&lt;&gt;",FindingsTable[Status],"&lt;&gt;Closed")+COUNTIFS(FindingsTable[Claim ID],A26,FindingsTable[Timing (auto)],"Verify closure"))</f>
      </c>
      <c r="L26" s="22" t="str">
        <f>IF(COUNTA(A26:I26,N26:P26)=0,"",IF(A26="","Add ID; ","")&amp;IF(AND(A26&lt;&gt;"",COUNTIF(ClaimsTable[Claim ID],A26)&gt;1),"Duplicate ID; ","")&amp;IF(B26="","Add claim; ","")&amp;IF(C26="","Set criteria; ","")&amp;IF(D26="","Define scope; ","")&amp;IF(E26="","Assign owner; ","")&amp;IF(F26="","Set priority; ","")&amp;IF(G26="","Set review status; ","")&amp;IF(AND(G26="Reviewed",OR(H26="",I26="",O26="",P26="")),"Record judgment, basis, reviewer and date; ","")&amp;IF(AND(N26&lt;&gt;"",COUNTIF('Review Library'!$A$6:$A$29,N26)=0),"Unknown prompt; ",""))</f>
      </c>
      <c r="M26" s="22" t="str">
        <f>IF(A26="","",COUNTIF(DecisionsTable[Claim ID],A26))</f>
      </c>
      <c r="N26" s="11"/>
      <c r="O26" s="11"/>
      <c r="P26" s="23"/>
    </row>
    <row r="27" ht="46" customHeight="1">
      <c r="A27" s="11"/>
      <c r="B27" s="11"/>
      <c r="C27" s="11"/>
      <c r="D27" s="11"/>
      <c r="E27" s="11"/>
      <c r="F27" s="11"/>
      <c r="G27" s="11"/>
      <c r="H27" s="11"/>
      <c r="I27" s="11"/>
      <c r="J27" s="22" t="str">
        <f>IF(A27="","",COUNTIF(EvidenceTable[Claim ID],A27))</f>
      </c>
      <c r="K27" s="22" t="str">
        <f>IF(A27="","",COUNTIFS(FindingsTable[Claim ID],A27,FindingsTable[Finding ID],"&lt;&gt;",FindingsTable[Status],"&lt;&gt;Closed")+COUNTIFS(FindingsTable[Claim ID],A27,FindingsTable[Timing (auto)],"Verify closure"))</f>
      </c>
      <c r="L27" s="22" t="str">
        <f>IF(COUNTA(A27:I27,N27:P27)=0,"",IF(A27="","Add ID; ","")&amp;IF(AND(A27&lt;&gt;"",COUNTIF(ClaimsTable[Claim ID],A27)&gt;1),"Duplicate ID; ","")&amp;IF(B27="","Add claim; ","")&amp;IF(C27="","Set criteria; ","")&amp;IF(D27="","Define scope; ","")&amp;IF(E27="","Assign owner; ","")&amp;IF(F27="","Set priority; ","")&amp;IF(G27="","Set review status; ","")&amp;IF(AND(G27="Reviewed",OR(H27="",I27="",O27="",P27="")),"Record judgment, basis, reviewer and date; ","")&amp;IF(AND(N27&lt;&gt;"",COUNTIF('Review Library'!$A$6:$A$29,N27)=0),"Unknown prompt; ",""))</f>
      </c>
      <c r="M27" s="22" t="str">
        <f>IF(A27="","",COUNTIF(DecisionsTable[Claim ID],A27))</f>
      </c>
      <c r="N27" s="11"/>
      <c r="O27" s="11"/>
      <c r="P27" s="23"/>
    </row>
    <row r="28" ht="46" customHeight="1">
      <c r="A28" s="11"/>
      <c r="B28" s="11"/>
      <c r="C28" s="11"/>
      <c r="D28" s="11"/>
      <c r="E28" s="11"/>
      <c r="F28" s="11"/>
      <c r="G28" s="11"/>
      <c r="H28" s="11"/>
      <c r="I28" s="11"/>
      <c r="J28" s="22" t="str">
        <f>IF(A28="","",COUNTIF(EvidenceTable[Claim ID],A28))</f>
      </c>
      <c r="K28" s="22" t="str">
        <f>IF(A28="","",COUNTIFS(FindingsTable[Claim ID],A28,FindingsTable[Finding ID],"&lt;&gt;",FindingsTable[Status],"&lt;&gt;Closed")+COUNTIFS(FindingsTable[Claim ID],A28,FindingsTable[Timing (auto)],"Verify closure"))</f>
      </c>
      <c r="L28" s="22" t="str">
        <f>IF(COUNTA(A28:I28,N28:P28)=0,"",IF(A28="","Add ID; ","")&amp;IF(AND(A28&lt;&gt;"",COUNTIF(ClaimsTable[Claim ID],A28)&gt;1),"Duplicate ID; ","")&amp;IF(B28="","Add claim; ","")&amp;IF(C28="","Set criteria; ","")&amp;IF(D28="","Define scope; ","")&amp;IF(E28="","Assign owner; ","")&amp;IF(F28="","Set priority; ","")&amp;IF(G28="","Set review status; ","")&amp;IF(AND(G28="Reviewed",OR(H28="",I28="",O28="",P28="")),"Record judgment, basis, reviewer and date; ","")&amp;IF(AND(N28&lt;&gt;"",COUNTIF('Review Library'!$A$6:$A$29,N28)=0),"Unknown prompt; ",""))</f>
      </c>
      <c r="M28" s="22" t="str">
        <f>IF(A28="","",COUNTIF(DecisionsTable[Claim ID],A28))</f>
      </c>
      <c r="N28" s="11"/>
      <c r="O28" s="11"/>
      <c r="P28" s="23"/>
    </row>
    <row r="29" ht="46" customHeight="1">
      <c r="A29" s="11"/>
      <c r="B29" s="11"/>
      <c r="C29" s="11"/>
      <c r="D29" s="11"/>
      <c r="E29" s="11"/>
      <c r="F29" s="11"/>
      <c r="G29" s="11"/>
      <c r="H29" s="11"/>
      <c r="I29" s="11"/>
      <c r="J29" s="22" t="str">
        <f>IF(A29="","",COUNTIF(EvidenceTable[Claim ID],A29))</f>
      </c>
      <c r="K29" s="22" t="str">
        <f>IF(A29="","",COUNTIFS(FindingsTable[Claim ID],A29,FindingsTable[Finding ID],"&lt;&gt;",FindingsTable[Status],"&lt;&gt;Closed")+COUNTIFS(FindingsTable[Claim ID],A29,FindingsTable[Timing (auto)],"Verify closure"))</f>
      </c>
      <c r="L29" s="22" t="str">
        <f>IF(COUNTA(A29:I29,N29:P29)=0,"",IF(A29="","Add ID; ","")&amp;IF(AND(A29&lt;&gt;"",COUNTIF(ClaimsTable[Claim ID],A29)&gt;1),"Duplicate ID; ","")&amp;IF(B29="","Add claim; ","")&amp;IF(C29="","Set criteria; ","")&amp;IF(D29="","Define scope; ","")&amp;IF(E29="","Assign owner; ","")&amp;IF(F29="","Set priority; ","")&amp;IF(G29="","Set review status; ","")&amp;IF(AND(G29="Reviewed",OR(H29="",I29="",O29="",P29="")),"Record judgment, basis, reviewer and date; ","")&amp;IF(AND(N29&lt;&gt;"",COUNTIF('Review Library'!$A$6:$A$29,N29)=0),"Unknown prompt; ",""))</f>
      </c>
      <c r="M29" s="22" t="str">
        <f>IF(A29="","",COUNTIF(DecisionsTable[Claim ID],A29))</f>
      </c>
      <c r="N29" s="11"/>
      <c r="O29" s="11"/>
      <c r="P29" s="23"/>
    </row>
    <row r="30" ht="46" customHeight="1">
      <c r="A30" s="11"/>
      <c r="B30" s="11"/>
      <c r="C30" s="11"/>
      <c r="D30" s="11"/>
      <c r="E30" s="11"/>
      <c r="F30" s="11"/>
      <c r="G30" s="11"/>
      <c r="H30" s="11"/>
      <c r="I30" s="11"/>
      <c r="J30" s="22" t="str">
        <f>IF(A30="","",COUNTIF(EvidenceTable[Claim ID],A30))</f>
      </c>
      <c r="K30" s="22" t="str">
        <f>IF(A30="","",COUNTIFS(FindingsTable[Claim ID],A30,FindingsTable[Finding ID],"&lt;&gt;",FindingsTable[Status],"&lt;&gt;Closed")+COUNTIFS(FindingsTable[Claim ID],A30,FindingsTable[Timing (auto)],"Verify closure"))</f>
      </c>
      <c r="L30" s="22" t="str">
        <f>IF(COUNTA(A30:I30,N30:P30)=0,"",IF(A30="","Add ID; ","")&amp;IF(AND(A30&lt;&gt;"",COUNTIF(ClaimsTable[Claim ID],A30)&gt;1),"Duplicate ID; ","")&amp;IF(B30="","Add claim; ","")&amp;IF(C30="","Set criteria; ","")&amp;IF(D30="","Define scope; ","")&amp;IF(E30="","Assign owner; ","")&amp;IF(F30="","Set priority; ","")&amp;IF(G30="","Set review status; ","")&amp;IF(AND(G30="Reviewed",OR(H30="",I30="",O30="",P30="")),"Record judgment, basis, reviewer and date; ","")&amp;IF(AND(N30&lt;&gt;"",COUNTIF('Review Library'!$A$6:$A$29,N30)=0),"Unknown prompt; ",""))</f>
      </c>
      <c r="M30" s="22" t="str">
        <f>IF(A30="","",COUNTIF(DecisionsTable[Claim ID],A30))</f>
      </c>
      <c r="N30" s="11"/>
      <c r="O30" s="11"/>
      <c r="P30" s="23"/>
    </row>
    <row r="31" ht="46" customHeight="1">
      <c r="A31" s="11"/>
      <c r="B31" s="11"/>
      <c r="C31" s="11"/>
      <c r="D31" s="11"/>
      <c r="E31" s="11"/>
      <c r="F31" s="11"/>
      <c r="G31" s="11"/>
      <c r="H31" s="11"/>
      <c r="I31" s="11"/>
      <c r="J31" s="22" t="str">
        <f>IF(A31="","",COUNTIF(EvidenceTable[Claim ID],A31))</f>
      </c>
      <c r="K31" s="22" t="str">
        <f>IF(A31="","",COUNTIFS(FindingsTable[Claim ID],A31,FindingsTable[Finding ID],"&lt;&gt;",FindingsTable[Status],"&lt;&gt;Closed")+COUNTIFS(FindingsTable[Claim ID],A31,FindingsTable[Timing (auto)],"Verify closure"))</f>
      </c>
      <c r="L31" s="22" t="str">
        <f>IF(COUNTA(A31:I31,N31:P31)=0,"",IF(A31="","Add ID; ","")&amp;IF(AND(A31&lt;&gt;"",COUNTIF(ClaimsTable[Claim ID],A31)&gt;1),"Duplicate ID; ","")&amp;IF(B31="","Add claim; ","")&amp;IF(C31="","Set criteria; ","")&amp;IF(D31="","Define scope; ","")&amp;IF(E31="","Assign owner; ","")&amp;IF(F31="","Set priority; ","")&amp;IF(G31="","Set review status; ","")&amp;IF(AND(G31="Reviewed",OR(H31="",I31="",O31="",P31="")),"Record judgment, basis, reviewer and date; ","")&amp;IF(AND(N31&lt;&gt;"",COUNTIF('Review Library'!$A$6:$A$29,N31)=0),"Unknown prompt; ",""))</f>
      </c>
      <c r="M31" s="22" t="str">
        <f>IF(A31="","",COUNTIF(DecisionsTable[Claim ID],A31))</f>
      </c>
      <c r="N31" s="11"/>
      <c r="O31" s="11"/>
      <c r="P31" s="23"/>
    </row>
    <row r="32" ht="46" customHeight="1">
      <c r="A32" s="11"/>
      <c r="B32" s="11"/>
      <c r="C32" s="11"/>
      <c r="D32" s="11"/>
      <c r="E32" s="11"/>
      <c r="F32" s="11"/>
      <c r="G32" s="11"/>
      <c r="H32" s="11"/>
      <c r="I32" s="11"/>
      <c r="J32" s="22" t="str">
        <f>IF(A32="","",COUNTIF(EvidenceTable[Claim ID],A32))</f>
      </c>
      <c r="K32" s="22" t="str">
        <f>IF(A32="","",COUNTIFS(FindingsTable[Claim ID],A32,FindingsTable[Finding ID],"&lt;&gt;",FindingsTable[Status],"&lt;&gt;Closed")+COUNTIFS(FindingsTable[Claim ID],A32,FindingsTable[Timing (auto)],"Verify closure"))</f>
      </c>
      <c r="L32" s="22" t="str">
        <f>IF(COUNTA(A32:I32,N32:P32)=0,"",IF(A32="","Add ID; ","")&amp;IF(AND(A32&lt;&gt;"",COUNTIF(ClaimsTable[Claim ID],A32)&gt;1),"Duplicate ID; ","")&amp;IF(B32="","Add claim; ","")&amp;IF(C32="","Set criteria; ","")&amp;IF(D32="","Define scope; ","")&amp;IF(E32="","Assign owner; ","")&amp;IF(F32="","Set priority; ","")&amp;IF(G32="","Set review status; ","")&amp;IF(AND(G32="Reviewed",OR(H32="",I32="",O32="",P32="")),"Record judgment, basis, reviewer and date; ","")&amp;IF(AND(N32&lt;&gt;"",COUNTIF('Review Library'!$A$6:$A$29,N32)=0),"Unknown prompt; ",""))</f>
      </c>
      <c r="M32" s="22" t="str">
        <f>IF(A32="","",COUNTIF(DecisionsTable[Claim ID],A32))</f>
      </c>
      <c r="N32" s="11"/>
      <c r="O32" s="11"/>
      <c r="P32" s="23"/>
    </row>
    <row r="33" ht="46" customHeight="1">
      <c r="A33" s="11"/>
      <c r="B33" s="11"/>
      <c r="C33" s="11"/>
      <c r="D33" s="11"/>
      <c r="E33" s="11"/>
      <c r="F33" s="11"/>
      <c r="G33" s="11"/>
      <c r="H33" s="11"/>
      <c r="I33" s="11"/>
      <c r="J33" s="22" t="str">
        <f>IF(A33="","",COUNTIF(EvidenceTable[Claim ID],A33))</f>
      </c>
      <c r="K33" s="22" t="str">
        <f>IF(A33="","",COUNTIFS(FindingsTable[Claim ID],A33,FindingsTable[Finding ID],"&lt;&gt;",FindingsTable[Status],"&lt;&gt;Closed")+COUNTIFS(FindingsTable[Claim ID],A33,FindingsTable[Timing (auto)],"Verify closure"))</f>
      </c>
      <c r="L33" s="22" t="str">
        <f>IF(COUNTA(A33:I33,N33:P33)=0,"",IF(A33="","Add ID; ","")&amp;IF(AND(A33&lt;&gt;"",COUNTIF(ClaimsTable[Claim ID],A33)&gt;1),"Duplicate ID; ","")&amp;IF(B33="","Add claim; ","")&amp;IF(C33="","Set criteria; ","")&amp;IF(D33="","Define scope; ","")&amp;IF(E33="","Assign owner; ","")&amp;IF(F33="","Set priority; ","")&amp;IF(G33="","Set review status; ","")&amp;IF(AND(G33="Reviewed",OR(H33="",I33="",O33="",P33="")),"Record judgment, basis, reviewer and date; ","")&amp;IF(AND(N33&lt;&gt;"",COUNTIF('Review Library'!$A$6:$A$29,N33)=0),"Unknown prompt; ",""))</f>
      </c>
      <c r="M33" s="22" t="str">
        <f>IF(A33="","",COUNTIF(DecisionsTable[Claim ID],A33))</f>
      </c>
      <c r="N33" s="11"/>
      <c r="O33" s="11"/>
      <c r="P33" s="23"/>
    </row>
    <row r="34" ht="46" customHeight="1">
      <c r="A34" s="11"/>
      <c r="B34" s="11"/>
      <c r="C34" s="11"/>
      <c r="D34" s="11"/>
      <c r="E34" s="11"/>
      <c r="F34" s="11"/>
      <c r="G34" s="11"/>
      <c r="H34" s="11"/>
      <c r="I34" s="11"/>
      <c r="J34" s="22" t="str">
        <f>IF(A34="","",COUNTIF(EvidenceTable[Claim ID],A34))</f>
      </c>
      <c r="K34" s="22" t="str">
        <f>IF(A34="","",COUNTIFS(FindingsTable[Claim ID],A34,FindingsTable[Finding ID],"&lt;&gt;",FindingsTable[Status],"&lt;&gt;Closed")+COUNTIFS(FindingsTable[Claim ID],A34,FindingsTable[Timing (auto)],"Verify closure"))</f>
      </c>
      <c r="L34" s="22" t="str">
        <f>IF(COUNTA(A34:I34,N34:P34)=0,"",IF(A34="","Add ID; ","")&amp;IF(AND(A34&lt;&gt;"",COUNTIF(ClaimsTable[Claim ID],A34)&gt;1),"Duplicate ID; ","")&amp;IF(B34="","Add claim; ","")&amp;IF(C34="","Set criteria; ","")&amp;IF(D34="","Define scope; ","")&amp;IF(E34="","Assign owner; ","")&amp;IF(F34="","Set priority; ","")&amp;IF(G34="","Set review status; ","")&amp;IF(AND(G34="Reviewed",OR(H34="",I34="",O34="",P34="")),"Record judgment, basis, reviewer and date; ","")&amp;IF(AND(N34&lt;&gt;"",COUNTIF('Review Library'!$A$6:$A$29,N34)=0),"Unknown prompt; ",""))</f>
      </c>
      <c r="M34" s="22" t="str">
        <f>IF(A34="","",COUNTIF(DecisionsTable[Claim ID],A34))</f>
      </c>
      <c r="N34" s="11"/>
      <c r="O34" s="11"/>
      <c r="P34" s="23"/>
    </row>
    <row r="35" ht="46" customHeight="1">
      <c r="A35" s="11"/>
      <c r="B35" s="11"/>
      <c r="C35" s="11"/>
      <c r="D35" s="11"/>
      <c r="E35" s="11"/>
      <c r="F35" s="11"/>
      <c r="G35" s="11"/>
      <c r="H35" s="11"/>
      <c r="I35" s="11"/>
      <c r="J35" s="22" t="str">
        <f>IF(A35="","",COUNTIF(EvidenceTable[Claim ID],A35))</f>
      </c>
      <c r="K35" s="22" t="str">
        <f>IF(A35="","",COUNTIFS(FindingsTable[Claim ID],A35,FindingsTable[Finding ID],"&lt;&gt;",FindingsTable[Status],"&lt;&gt;Closed")+COUNTIFS(FindingsTable[Claim ID],A35,FindingsTable[Timing (auto)],"Verify closure"))</f>
      </c>
      <c r="L35" s="22" t="str">
        <f>IF(COUNTA(A35:I35,N35:P35)=0,"",IF(A35="","Add ID; ","")&amp;IF(AND(A35&lt;&gt;"",COUNTIF(ClaimsTable[Claim ID],A35)&gt;1),"Duplicate ID; ","")&amp;IF(B35="","Add claim; ","")&amp;IF(C35="","Set criteria; ","")&amp;IF(D35="","Define scope; ","")&amp;IF(E35="","Assign owner; ","")&amp;IF(F35="","Set priority; ","")&amp;IF(G35="","Set review status; ","")&amp;IF(AND(G35="Reviewed",OR(H35="",I35="",O35="",P35="")),"Record judgment, basis, reviewer and date; ","")&amp;IF(AND(N35&lt;&gt;"",COUNTIF('Review Library'!$A$6:$A$29,N35)=0),"Unknown prompt; ",""))</f>
      </c>
      <c r="M35" s="22" t="str">
        <f>IF(A35="","",COUNTIF(DecisionsTable[Claim ID],A35))</f>
      </c>
      <c r="N35" s="11"/>
      <c r="O35" s="11"/>
      <c r="P35" s="23"/>
    </row>
    <row r="36" ht="46" customHeight="1">
      <c r="A36" s="11"/>
      <c r="B36" s="11"/>
      <c r="C36" s="11"/>
      <c r="D36" s="11"/>
      <c r="E36" s="11"/>
      <c r="F36" s="11"/>
      <c r="G36" s="11"/>
      <c r="H36" s="11"/>
      <c r="I36" s="11"/>
      <c r="J36" s="22" t="str">
        <f>IF(A36="","",COUNTIF(EvidenceTable[Claim ID],A36))</f>
      </c>
      <c r="K36" s="22" t="str">
        <f>IF(A36="","",COUNTIFS(FindingsTable[Claim ID],A36,FindingsTable[Finding ID],"&lt;&gt;",FindingsTable[Status],"&lt;&gt;Closed")+COUNTIFS(FindingsTable[Claim ID],A36,FindingsTable[Timing (auto)],"Verify closure"))</f>
      </c>
      <c r="L36" s="22" t="str">
        <f>IF(COUNTA(A36:I36,N36:P36)=0,"",IF(A36="","Add ID; ","")&amp;IF(AND(A36&lt;&gt;"",COUNTIF(ClaimsTable[Claim ID],A36)&gt;1),"Duplicate ID; ","")&amp;IF(B36="","Add claim; ","")&amp;IF(C36="","Set criteria; ","")&amp;IF(D36="","Define scope; ","")&amp;IF(E36="","Assign owner; ","")&amp;IF(F36="","Set priority; ","")&amp;IF(G36="","Set review status; ","")&amp;IF(AND(G36="Reviewed",OR(H36="",I36="",O36="",P36="")),"Record judgment, basis, reviewer and date; ","")&amp;IF(AND(N36&lt;&gt;"",COUNTIF('Review Library'!$A$6:$A$29,N36)=0),"Unknown prompt; ",""))</f>
      </c>
      <c r="M36" s="22" t="str">
        <f>IF(A36="","",COUNTIF(DecisionsTable[Claim ID],A36))</f>
      </c>
      <c r="N36" s="11"/>
      <c r="O36" s="11"/>
      <c r="P36" s="23"/>
    </row>
    <row r="37" ht="46" customHeight="1">
      <c r="A37" s="11"/>
      <c r="B37" s="11"/>
      <c r="C37" s="11"/>
      <c r="D37" s="11"/>
      <c r="E37" s="11"/>
      <c r="F37" s="11"/>
      <c r="G37" s="11"/>
      <c r="H37" s="11"/>
      <c r="I37" s="11"/>
      <c r="J37" s="22" t="str">
        <f>IF(A37="","",COUNTIF(EvidenceTable[Claim ID],A37))</f>
      </c>
      <c r="K37" s="22" t="str">
        <f>IF(A37="","",COUNTIFS(FindingsTable[Claim ID],A37,FindingsTable[Finding ID],"&lt;&gt;",FindingsTable[Status],"&lt;&gt;Closed")+COUNTIFS(FindingsTable[Claim ID],A37,FindingsTable[Timing (auto)],"Verify closure"))</f>
      </c>
      <c r="L37" s="22" t="str">
        <f>IF(COUNTA(A37:I37,N37:P37)=0,"",IF(A37="","Add ID; ","")&amp;IF(AND(A37&lt;&gt;"",COUNTIF(ClaimsTable[Claim ID],A37)&gt;1),"Duplicate ID; ","")&amp;IF(B37="","Add claim; ","")&amp;IF(C37="","Set criteria; ","")&amp;IF(D37="","Define scope; ","")&amp;IF(E37="","Assign owner; ","")&amp;IF(F37="","Set priority; ","")&amp;IF(G37="","Set review status; ","")&amp;IF(AND(G37="Reviewed",OR(H37="",I37="",O37="",P37="")),"Record judgment, basis, reviewer and date; ","")&amp;IF(AND(N37&lt;&gt;"",COUNTIF('Review Library'!$A$6:$A$29,N37)=0),"Unknown prompt; ",""))</f>
      </c>
      <c r="M37" s="22" t="str">
        <f>IF(A37="","",COUNTIF(DecisionsTable[Claim ID],A37))</f>
      </c>
      <c r="N37" s="11"/>
      <c r="O37" s="11"/>
      <c r="P37" s="23"/>
    </row>
    <row r="38" ht="46" customHeight="1">
      <c r="A38" s="11"/>
      <c r="B38" s="11"/>
      <c r="C38" s="11"/>
      <c r="D38" s="11"/>
      <c r="E38" s="11"/>
      <c r="F38" s="11"/>
      <c r="G38" s="11"/>
      <c r="H38" s="11"/>
      <c r="I38" s="11"/>
      <c r="J38" s="22" t="str">
        <f>IF(A38="","",COUNTIF(EvidenceTable[Claim ID],A38))</f>
      </c>
      <c r="K38" s="22" t="str">
        <f>IF(A38="","",COUNTIFS(FindingsTable[Claim ID],A38,FindingsTable[Finding ID],"&lt;&gt;",FindingsTable[Status],"&lt;&gt;Closed")+COUNTIFS(FindingsTable[Claim ID],A38,FindingsTable[Timing (auto)],"Verify closure"))</f>
      </c>
      <c r="L38" s="22" t="str">
        <f>IF(COUNTA(A38:I38,N38:P38)=0,"",IF(A38="","Add ID; ","")&amp;IF(AND(A38&lt;&gt;"",COUNTIF(ClaimsTable[Claim ID],A38)&gt;1),"Duplicate ID; ","")&amp;IF(B38="","Add claim; ","")&amp;IF(C38="","Set criteria; ","")&amp;IF(D38="","Define scope; ","")&amp;IF(E38="","Assign owner; ","")&amp;IF(F38="","Set priority; ","")&amp;IF(G38="","Set review status; ","")&amp;IF(AND(G38="Reviewed",OR(H38="",I38="",O38="",P38="")),"Record judgment, basis, reviewer and date; ","")&amp;IF(AND(N38&lt;&gt;"",COUNTIF('Review Library'!$A$6:$A$29,N38)=0),"Unknown prompt; ",""))</f>
      </c>
      <c r="M38" s="22" t="str">
        <f>IF(A38="","",COUNTIF(DecisionsTable[Claim ID],A38))</f>
      </c>
      <c r="N38" s="11"/>
      <c r="O38" s="11"/>
      <c r="P38" s="23"/>
    </row>
    <row r="39" ht="46" customHeight="1">
      <c r="A39" s="11"/>
      <c r="B39" s="11"/>
      <c r="C39" s="11"/>
      <c r="D39" s="11"/>
      <c r="E39" s="11"/>
      <c r="F39" s="11"/>
      <c r="G39" s="11"/>
      <c r="H39" s="11"/>
      <c r="I39" s="11"/>
      <c r="J39" s="22" t="str">
        <f>IF(A39="","",COUNTIF(EvidenceTable[Claim ID],A39))</f>
      </c>
      <c r="K39" s="22" t="str">
        <f>IF(A39="","",COUNTIFS(FindingsTable[Claim ID],A39,FindingsTable[Finding ID],"&lt;&gt;",FindingsTable[Status],"&lt;&gt;Closed")+COUNTIFS(FindingsTable[Claim ID],A39,FindingsTable[Timing (auto)],"Verify closure"))</f>
      </c>
      <c r="L39" s="22" t="str">
        <f>IF(COUNTA(A39:I39,N39:P39)=0,"",IF(A39="","Add ID; ","")&amp;IF(AND(A39&lt;&gt;"",COUNTIF(ClaimsTable[Claim ID],A39)&gt;1),"Duplicate ID; ","")&amp;IF(B39="","Add claim; ","")&amp;IF(C39="","Set criteria; ","")&amp;IF(D39="","Define scope; ","")&amp;IF(E39="","Assign owner; ","")&amp;IF(F39="","Set priority; ","")&amp;IF(G39="","Set review status; ","")&amp;IF(AND(G39="Reviewed",OR(H39="",I39="",O39="",P39="")),"Record judgment, basis, reviewer and date; ","")&amp;IF(AND(N39&lt;&gt;"",COUNTIF('Review Library'!$A$6:$A$29,N39)=0),"Unknown prompt; ",""))</f>
      </c>
      <c r="M39" s="22" t="str">
        <f>IF(A39="","",COUNTIF(DecisionsTable[Claim ID],A39))</f>
      </c>
      <c r="N39" s="11"/>
      <c r="O39" s="11"/>
      <c r="P39" s="23"/>
    </row>
    <row r="40" ht="46" customHeight="1">
      <c r="A40" s="11"/>
      <c r="B40" s="11"/>
      <c r="C40" s="11"/>
      <c r="D40" s="11"/>
      <c r="E40" s="11"/>
      <c r="F40" s="11"/>
      <c r="G40" s="11"/>
      <c r="H40" s="11"/>
      <c r="I40" s="11"/>
      <c r="J40" s="22" t="str">
        <f>IF(A40="","",COUNTIF(EvidenceTable[Claim ID],A40))</f>
      </c>
      <c r="K40" s="22" t="str">
        <f>IF(A40="","",COUNTIFS(FindingsTable[Claim ID],A40,FindingsTable[Finding ID],"&lt;&gt;",FindingsTable[Status],"&lt;&gt;Closed")+COUNTIFS(FindingsTable[Claim ID],A40,FindingsTable[Timing (auto)],"Verify closure"))</f>
      </c>
      <c r="L40" s="22" t="str">
        <f>IF(COUNTA(A40:I40,N40:P40)=0,"",IF(A40="","Add ID; ","")&amp;IF(AND(A40&lt;&gt;"",COUNTIF(ClaimsTable[Claim ID],A40)&gt;1),"Duplicate ID; ","")&amp;IF(B40="","Add claim; ","")&amp;IF(C40="","Set criteria; ","")&amp;IF(D40="","Define scope; ","")&amp;IF(E40="","Assign owner; ","")&amp;IF(F40="","Set priority; ","")&amp;IF(G40="","Set review status; ","")&amp;IF(AND(G40="Reviewed",OR(H40="",I40="",O40="",P40="")),"Record judgment, basis, reviewer and date; ","")&amp;IF(AND(N40&lt;&gt;"",COUNTIF('Review Library'!$A$6:$A$29,N40)=0),"Unknown prompt; ",""))</f>
      </c>
      <c r="M40" s="22" t="str">
        <f>IF(A40="","",COUNTIF(DecisionsTable[Claim ID],A40))</f>
      </c>
      <c r="N40" s="11"/>
      <c r="O40" s="11"/>
      <c r="P40" s="23"/>
    </row>
    <row r="41" ht="46" customHeight="1">
      <c r="A41" s="11"/>
      <c r="B41" s="11"/>
      <c r="C41" s="11"/>
      <c r="D41" s="11"/>
      <c r="E41" s="11"/>
      <c r="F41" s="11"/>
      <c r="G41" s="11"/>
      <c r="H41" s="11"/>
      <c r="I41" s="11"/>
      <c r="J41" s="22" t="str">
        <f>IF(A41="","",COUNTIF(EvidenceTable[Claim ID],A41))</f>
      </c>
      <c r="K41" s="22" t="str">
        <f>IF(A41="","",COUNTIFS(FindingsTable[Claim ID],A41,FindingsTable[Finding ID],"&lt;&gt;",FindingsTable[Status],"&lt;&gt;Closed")+COUNTIFS(FindingsTable[Claim ID],A41,FindingsTable[Timing (auto)],"Verify closure"))</f>
      </c>
      <c r="L41" s="22" t="str">
        <f>IF(COUNTA(A41:I41,N41:P41)=0,"",IF(A41="","Add ID; ","")&amp;IF(AND(A41&lt;&gt;"",COUNTIF(ClaimsTable[Claim ID],A41)&gt;1),"Duplicate ID; ","")&amp;IF(B41="","Add claim; ","")&amp;IF(C41="","Set criteria; ","")&amp;IF(D41="","Define scope; ","")&amp;IF(E41="","Assign owner; ","")&amp;IF(F41="","Set priority; ","")&amp;IF(G41="","Set review status; ","")&amp;IF(AND(G41="Reviewed",OR(H41="",I41="",O41="",P41="")),"Record judgment, basis, reviewer and date; ","")&amp;IF(AND(N41&lt;&gt;"",COUNTIF('Review Library'!$A$6:$A$29,N41)=0),"Unknown prompt; ",""))</f>
      </c>
      <c r="M41" s="22" t="str">
        <f>IF(A41="","",COUNTIF(DecisionsTable[Claim ID],A41))</f>
      </c>
      <c r="N41" s="11"/>
      <c r="O41" s="11"/>
      <c r="P41" s="23"/>
    </row>
    <row r="42" ht="46" customHeight="1">
      <c r="A42" s="11"/>
      <c r="B42" s="11"/>
      <c r="C42" s="11"/>
      <c r="D42" s="11"/>
      <c r="E42" s="11"/>
      <c r="F42" s="11"/>
      <c r="G42" s="11"/>
      <c r="H42" s="11"/>
      <c r="I42" s="11"/>
      <c r="J42" s="22" t="str">
        <f>IF(A42="","",COUNTIF(EvidenceTable[Claim ID],A42))</f>
      </c>
      <c r="K42" s="22" t="str">
        <f>IF(A42="","",COUNTIFS(FindingsTable[Claim ID],A42,FindingsTable[Finding ID],"&lt;&gt;",FindingsTable[Status],"&lt;&gt;Closed")+COUNTIFS(FindingsTable[Claim ID],A42,FindingsTable[Timing (auto)],"Verify closure"))</f>
      </c>
      <c r="L42" s="22" t="str">
        <f>IF(COUNTA(A42:I42,N42:P42)=0,"",IF(A42="","Add ID; ","")&amp;IF(AND(A42&lt;&gt;"",COUNTIF(ClaimsTable[Claim ID],A42)&gt;1),"Duplicate ID; ","")&amp;IF(B42="","Add claim; ","")&amp;IF(C42="","Set criteria; ","")&amp;IF(D42="","Define scope; ","")&amp;IF(E42="","Assign owner; ","")&amp;IF(F42="","Set priority; ","")&amp;IF(G42="","Set review status; ","")&amp;IF(AND(G42="Reviewed",OR(H42="",I42="",O42="",P42="")),"Record judgment, basis, reviewer and date; ","")&amp;IF(AND(N42&lt;&gt;"",COUNTIF('Review Library'!$A$6:$A$29,N42)=0),"Unknown prompt; ",""))</f>
      </c>
      <c r="M42" s="22" t="str">
        <f>IF(A42="","",COUNTIF(DecisionsTable[Claim ID],A42))</f>
      </c>
      <c r="N42" s="11"/>
      <c r="O42" s="11"/>
      <c r="P42" s="23"/>
    </row>
    <row r="43" ht="46" customHeight="1">
      <c r="A43" s="11"/>
      <c r="B43" s="11"/>
      <c r="C43" s="11"/>
      <c r="D43" s="11"/>
      <c r="E43" s="11"/>
      <c r="F43" s="11"/>
      <c r="G43" s="11"/>
      <c r="H43" s="11"/>
      <c r="I43" s="11"/>
      <c r="J43" s="22" t="str">
        <f>IF(A43="","",COUNTIF(EvidenceTable[Claim ID],A43))</f>
      </c>
      <c r="K43" s="22" t="str">
        <f>IF(A43="","",COUNTIFS(FindingsTable[Claim ID],A43,FindingsTable[Finding ID],"&lt;&gt;",FindingsTable[Status],"&lt;&gt;Closed")+COUNTIFS(FindingsTable[Claim ID],A43,FindingsTable[Timing (auto)],"Verify closure"))</f>
      </c>
      <c r="L43" s="22" t="str">
        <f>IF(COUNTA(A43:I43,N43:P43)=0,"",IF(A43="","Add ID; ","")&amp;IF(AND(A43&lt;&gt;"",COUNTIF(ClaimsTable[Claim ID],A43)&gt;1),"Duplicate ID; ","")&amp;IF(B43="","Add claim; ","")&amp;IF(C43="","Set criteria; ","")&amp;IF(D43="","Define scope; ","")&amp;IF(E43="","Assign owner; ","")&amp;IF(F43="","Set priority; ","")&amp;IF(G43="","Set review status; ","")&amp;IF(AND(G43="Reviewed",OR(H43="",I43="",O43="",P43="")),"Record judgment, basis, reviewer and date; ","")&amp;IF(AND(N43&lt;&gt;"",COUNTIF('Review Library'!$A$6:$A$29,N43)=0),"Unknown prompt; ",""))</f>
      </c>
      <c r="M43" s="22" t="str">
        <f>IF(A43="","",COUNTIF(DecisionsTable[Claim ID],A43))</f>
      </c>
      <c r="N43" s="11"/>
      <c r="O43" s="11"/>
      <c r="P43" s="23"/>
    </row>
    <row r="44" ht="46" customHeight="1">
      <c r="A44" s="11"/>
      <c r="B44" s="11"/>
      <c r="C44" s="11"/>
      <c r="D44" s="11"/>
      <c r="E44" s="11"/>
      <c r="F44" s="11"/>
      <c r="G44" s="11"/>
      <c r="H44" s="11"/>
      <c r="I44" s="11"/>
      <c r="J44" s="22" t="str">
        <f>IF(A44="","",COUNTIF(EvidenceTable[Claim ID],A44))</f>
      </c>
      <c r="K44" s="22" t="str">
        <f>IF(A44="","",COUNTIFS(FindingsTable[Claim ID],A44,FindingsTable[Finding ID],"&lt;&gt;",FindingsTable[Status],"&lt;&gt;Closed")+COUNTIFS(FindingsTable[Claim ID],A44,FindingsTable[Timing (auto)],"Verify closure"))</f>
      </c>
      <c r="L44" s="22" t="str">
        <f>IF(COUNTA(A44:I44,N44:P44)=0,"",IF(A44="","Add ID; ","")&amp;IF(AND(A44&lt;&gt;"",COUNTIF(ClaimsTable[Claim ID],A44)&gt;1),"Duplicate ID; ","")&amp;IF(B44="","Add claim; ","")&amp;IF(C44="","Set criteria; ","")&amp;IF(D44="","Define scope; ","")&amp;IF(E44="","Assign owner; ","")&amp;IF(F44="","Set priority; ","")&amp;IF(G44="","Set review status; ","")&amp;IF(AND(G44="Reviewed",OR(H44="",I44="",O44="",P44="")),"Record judgment, basis, reviewer and date; ","")&amp;IF(AND(N44&lt;&gt;"",COUNTIF('Review Library'!$A$6:$A$29,N44)=0),"Unknown prompt; ",""))</f>
      </c>
      <c r="M44" s="22" t="str">
        <f>IF(A44="","",COUNTIF(DecisionsTable[Claim ID],A44))</f>
      </c>
      <c r="N44" s="11"/>
      <c r="O44" s="11"/>
      <c r="P44" s="23"/>
    </row>
    <row r="45" ht="46" customHeight="1">
      <c r="A45" s="11"/>
      <c r="B45" s="11"/>
      <c r="C45" s="11"/>
      <c r="D45" s="11"/>
      <c r="E45" s="11"/>
      <c r="F45" s="11"/>
      <c r="G45" s="11"/>
      <c r="H45" s="11"/>
      <c r="I45" s="11"/>
      <c r="J45" s="22" t="str">
        <f>IF(A45="","",COUNTIF(EvidenceTable[Claim ID],A45))</f>
      </c>
      <c r="K45" s="22" t="str">
        <f>IF(A45="","",COUNTIFS(FindingsTable[Claim ID],A45,FindingsTable[Finding ID],"&lt;&gt;",FindingsTable[Status],"&lt;&gt;Closed")+COUNTIFS(FindingsTable[Claim ID],A45,FindingsTable[Timing (auto)],"Verify closure"))</f>
      </c>
      <c r="L45" s="22" t="str">
        <f>IF(COUNTA(A45:I45,N45:P45)=0,"",IF(A45="","Add ID; ","")&amp;IF(AND(A45&lt;&gt;"",COUNTIF(ClaimsTable[Claim ID],A45)&gt;1),"Duplicate ID; ","")&amp;IF(B45="","Add claim; ","")&amp;IF(C45="","Set criteria; ","")&amp;IF(D45="","Define scope; ","")&amp;IF(E45="","Assign owner; ","")&amp;IF(F45="","Set priority; ","")&amp;IF(G45="","Set review status; ","")&amp;IF(AND(G45="Reviewed",OR(H45="",I45="",O45="",P45="")),"Record judgment, basis, reviewer and date; ","")&amp;IF(AND(N45&lt;&gt;"",COUNTIF('Review Library'!$A$6:$A$29,N45)=0),"Unknown prompt; ",""))</f>
      </c>
      <c r="M45" s="22" t="str">
        <f>IF(A45="","",COUNTIF(DecisionsTable[Claim ID],A45))</f>
      </c>
      <c r="N45" s="11"/>
      <c r="O45" s="11"/>
      <c r="P45" s="23"/>
    </row>
    <row r="46" ht="46" customHeight="1">
      <c r="A46" s="11"/>
      <c r="B46" s="11"/>
      <c r="C46" s="11"/>
      <c r="D46" s="11"/>
      <c r="E46" s="11"/>
      <c r="F46" s="11"/>
      <c r="G46" s="11"/>
      <c r="H46" s="11"/>
      <c r="I46" s="11"/>
      <c r="J46" s="22" t="str">
        <f>IF(A46="","",COUNTIF(EvidenceTable[Claim ID],A46))</f>
      </c>
      <c r="K46" s="22" t="str">
        <f>IF(A46="","",COUNTIFS(FindingsTable[Claim ID],A46,FindingsTable[Finding ID],"&lt;&gt;",FindingsTable[Status],"&lt;&gt;Closed")+COUNTIFS(FindingsTable[Claim ID],A46,FindingsTable[Timing (auto)],"Verify closure"))</f>
      </c>
      <c r="L46" s="22" t="str">
        <f>IF(COUNTA(A46:I46,N46:P46)=0,"",IF(A46="","Add ID; ","")&amp;IF(AND(A46&lt;&gt;"",COUNTIF(ClaimsTable[Claim ID],A46)&gt;1),"Duplicate ID; ","")&amp;IF(B46="","Add claim; ","")&amp;IF(C46="","Set criteria; ","")&amp;IF(D46="","Define scope; ","")&amp;IF(E46="","Assign owner; ","")&amp;IF(F46="","Set priority; ","")&amp;IF(G46="","Set review status; ","")&amp;IF(AND(G46="Reviewed",OR(H46="",I46="",O46="",P46="")),"Record judgment, basis, reviewer and date; ","")&amp;IF(AND(N46&lt;&gt;"",COUNTIF('Review Library'!$A$6:$A$29,N46)=0),"Unknown prompt; ",""))</f>
      </c>
      <c r="M46" s="22" t="str">
        <f>IF(A46="","",COUNTIF(DecisionsTable[Claim ID],A46))</f>
      </c>
      <c r="N46" s="11"/>
      <c r="O46" s="11"/>
      <c r="P46" s="23"/>
    </row>
    <row r="47" ht="46" customHeight="1">
      <c r="A47" s="11"/>
      <c r="B47" s="11"/>
      <c r="C47" s="11"/>
      <c r="D47" s="11"/>
      <c r="E47" s="11"/>
      <c r="F47" s="11"/>
      <c r="G47" s="11"/>
      <c r="H47" s="11"/>
      <c r="I47" s="11"/>
      <c r="J47" s="22" t="str">
        <f>IF(A47="","",COUNTIF(EvidenceTable[Claim ID],A47))</f>
      </c>
      <c r="K47" s="22" t="str">
        <f>IF(A47="","",COUNTIFS(FindingsTable[Claim ID],A47,FindingsTable[Finding ID],"&lt;&gt;",FindingsTable[Status],"&lt;&gt;Closed")+COUNTIFS(FindingsTable[Claim ID],A47,FindingsTable[Timing (auto)],"Verify closure"))</f>
      </c>
      <c r="L47" s="22" t="str">
        <f>IF(COUNTA(A47:I47,N47:P47)=0,"",IF(A47="","Add ID; ","")&amp;IF(AND(A47&lt;&gt;"",COUNTIF(ClaimsTable[Claim ID],A47)&gt;1),"Duplicate ID; ","")&amp;IF(B47="","Add claim; ","")&amp;IF(C47="","Set criteria; ","")&amp;IF(D47="","Define scope; ","")&amp;IF(E47="","Assign owner; ","")&amp;IF(F47="","Set priority; ","")&amp;IF(G47="","Set review status; ","")&amp;IF(AND(G47="Reviewed",OR(H47="",I47="",O47="",P47="")),"Record judgment, basis, reviewer and date; ","")&amp;IF(AND(N47&lt;&gt;"",COUNTIF('Review Library'!$A$6:$A$29,N47)=0),"Unknown prompt; ",""))</f>
      </c>
      <c r="M47" s="22" t="str">
        <f>IF(A47="","",COUNTIF(DecisionsTable[Claim ID],A47))</f>
      </c>
      <c r="N47" s="11"/>
      <c r="O47" s="11"/>
      <c r="P47" s="23"/>
    </row>
    <row r="48" ht="46" customHeight="1">
      <c r="A48" s="11"/>
      <c r="B48" s="11"/>
      <c r="C48" s="11"/>
      <c r="D48" s="11"/>
      <c r="E48" s="11"/>
      <c r="F48" s="11"/>
      <c r="G48" s="11"/>
      <c r="H48" s="11"/>
      <c r="I48" s="11"/>
      <c r="J48" s="22" t="str">
        <f>IF(A48="","",COUNTIF(EvidenceTable[Claim ID],A48))</f>
      </c>
      <c r="K48" s="22" t="str">
        <f>IF(A48="","",COUNTIFS(FindingsTable[Claim ID],A48,FindingsTable[Finding ID],"&lt;&gt;",FindingsTable[Status],"&lt;&gt;Closed")+COUNTIFS(FindingsTable[Claim ID],A48,FindingsTable[Timing (auto)],"Verify closure"))</f>
      </c>
      <c r="L48" s="22" t="str">
        <f>IF(COUNTA(A48:I48,N48:P48)=0,"",IF(A48="","Add ID; ","")&amp;IF(AND(A48&lt;&gt;"",COUNTIF(ClaimsTable[Claim ID],A48)&gt;1),"Duplicate ID; ","")&amp;IF(B48="","Add claim; ","")&amp;IF(C48="","Set criteria; ","")&amp;IF(D48="","Define scope; ","")&amp;IF(E48="","Assign owner; ","")&amp;IF(F48="","Set priority; ","")&amp;IF(G48="","Set review status; ","")&amp;IF(AND(G48="Reviewed",OR(H48="",I48="",O48="",P48="")),"Record judgment, basis, reviewer and date; ","")&amp;IF(AND(N48&lt;&gt;"",COUNTIF('Review Library'!$A$6:$A$29,N48)=0),"Unknown prompt; ",""))</f>
      </c>
      <c r="M48" s="22" t="str">
        <f>IF(A48="","",COUNTIF(DecisionsTable[Claim ID],A48))</f>
      </c>
      <c r="N48" s="11"/>
      <c r="O48" s="11"/>
      <c r="P48" s="23"/>
    </row>
    <row r="49" ht="46" customHeight="1">
      <c r="A49" s="11"/>
      <c r="B49" s="11"/>
      <c r="C49" s="11"/>
      <c r="D49" s="11"/>
      <c r="E49" s="11"/>
      <c r="F49" s="11"/>
      <c r="G49" s="11"/>
      <c r="H49" s="11"/>
      <c r="I49" s="11"/>
      <c r="J49" s="22" t="str">
        <f>IF(A49="","",COUNTIF(EvidenceTable[Claim ID],A49))</f>
      </c>
      <c r="K49" s="22" t="str">
        <f>IF(A49="","",COUNTIFS(FindingsTable[Claim ID],A49,FindingsTable[Finding ID],"&lt;&gt;",FindingsTable[Status],"&lt;&gt;Closed")+COUNTIFS(FindingsTable[Claim ID],A49,FindingsTable[Timing (auto)],"Verify closure"))</f>
      </c>
      <c r="L49" s="22" t="str">
        <f>IF(COUNTA(A49:I49,N49:P49)=0,"",IF(A49="","Add ID; ","")&amp;IF(AND(A49&lt;&gt;"",COUNTIF(ClaimsTable[Claim ID],A49)&gt;1),"Duplicate ID; ","")&amp;IF(B49="","Add claim; ","")&amp;IF(C49="","Set criteria; ","")&amp;IF(D49="","Define scope; ","")&amp;IF(E49="","Assign owner; ","")&amp;IF(F49="","Set priority; ","")&amp;IF(G49="","Set review status; ","")&amp;IF(AND(G49="Reviewed",OR(H49="",I49="",O49="",P49="")),"Record judgment, basis, reviewer and date; ","")&amp;IF(AND(N49&lt;&gt;"",COUNTIF('Review Library'!$A$6:$A$29,N49)=0),"Unknown prompt; ",""))</f>
      </c>
      <c r="M49" s="22" t="str">
        <f>IF(A49="","",COUNTIF(DecisionsTable[Claim ID],A49))</f>
      </c>
      <c r="N49" s="11"/>
      <c r="O49" s="11"/>
      <c r="P49" s="23"/>
    </row>
    <row r="50" ht="46" customHeight="1">
      <c r="A50" s="11"/>
      <c r="B50" s="11"/>
      <c r="C50" s="11"/>
      <c r="D50" s="11"/>
      <c r="E50" s="11"/>
      <c r="F50" s="11"/>
      <c r="G50" s="11"/>
      <c r="H50" s="11"/>
      <c r="I50" s="11"/>
      <c r="J50" s="22" t="str">
        <f>IF(A50="","",COUNTIF(EvidenceTable[Claim ID],A50))</f>
      </c>
      <c r="K50" s="22" t="str">
        <f>IF(A50="","",COUNTIFS(FindingsTable[Claim ID],A50,FindingsTable[Finding ID],"&lt;&gt;",FindingsTable[Status],"&lt;&gt;Closed")+COUNTIFS(FindingsTable[Claim ID],A50,FindingsTable[Timing (auto)],"Verify closure"))</f>
      </c>
      <c r="L50" s="22" t="str">
        <f>IF(COUNTA(A50:I50,N50:P50)=0,"",IF(A50="","Add ID; ","")&amp;IF(AND(A50&lt;&gt;"",COUNTIF(ClaimsTable[Claim ID],A50)&gt;1),"Duplicate ID; ","")&amp;IF(B50="","Add claim; ","")&amp;IF(C50="","Set criteria; ","")&amp;IF(D50="","Define scope; ","")&amp;IF(E50="","Assign owner; ","")&amp;IF(F50="","Set priority; ","")&amp;IF(G50="","Set review status; ","")&amp;IF(AND(G50="Reviewed",OR(H50="",I50="",O50="",P50="")),"Record judgment, basis, reviewer and date; ","")&amp;IF(AND(N50&lt;&gt;"",COUNTIF('Review Library'!$A$6:$A$29,N50)=0),"Unknown prompt; ",""))</f>
      </c>
      <c r="M50" s="22" t="str">
        <f>IF(A50="","",COUNTIF(DecisionsTable[Claim ID],A50))</f>
      </c>
      <c r="N50" s="11"/>
      <c r="O50" s="11"/>
      <c r="P50" s="23"/>
    </row>
    <row r="51" ht="46" customHeight="1">
      <c r="A51" s="11"/>
      <c r="B51" s="11"/>
      <c r="C51" s="11"/>
      <c r="D51" s="11"/>
      <c r="E51" s="11"/>
      <c r="F51" s="11"/>
      <c r="G51" s="11"/>
      <c r="H51" s="11"/>
      <c r="I51" s="11"/>
      <c r="J51" s="22" t="str">
        <f>IF(A51="","",COUNTIF(EvidenceTable[Claim ID],A51))</f>
      </c>
      <c r="K51" s="22" t="str">
        <f>IF(A51="","",COUNTIFS(FindingsTable[Claim ID],A51,FindingsTable[Finding ID],"&lt;&gt;",FindingsTable[Status],"&lt;&gt;Closed")+COUNTIFS(FindingsTable[Claim ID],A51,FindingsTable[Timing (auto)],"Verify closure"))</f>
      </c>
      <c r="L51" s="22" t="str">
        <f>IF(COUNTA(A51:I51,N51:P51)=0,"",IF(A51="","Add ID; ","")&amp;IF(AND(A51&lt;&gt;"",COUNTIF(ClaimsTable[Claim ID],A51)&gt;1),"Duplicate ID; ","")&amp;IF(B51="","Add claim; ","")&amp;IF(C51="","Set criteria; ","")&amp;IF(D51="","Define scope; ","")&amp;IF(E51="","Assign owner; ","")&amp;IF(F51="","Set priority; ","")&amp;IF(G51="","Set review status; ","")&amp;IF(AND(G51="Reviewed",OR(H51="",I51="",O51="",P51="")),"Record judgment, basis, reviewer and date; ","")&amp;IF(AND(N51&lt;&gt;"",COUNTIF('Review Library'!$A$6:$A$29,N51)=0),"Unknown prompt; ",""))</f>
      </c>
      <c r="M51" s="22" t="str">
        <f>IF(A51="","",COUNTIF(DecisionsTable[Claim ID],A51))</f>
      </c>
      <c r="N51" s="11"/>
      <c r="O51" s="11"/>
      <c r="P51" s="23"/>
    </row>
    <row r="52" ht="46" customHeight="1">
      <c r="A52" s="11"/>
      <c r="B52" s="11"/>
      <c r="C52" s="11"/>
      <c r="D52" s="11"/>
      <c r="E52" s="11"/>
      <c r="F52" s="11"/>
      <c r="G52" s="11"/>
      <c r="H52" s="11"/>
      <c r="I52" s="11"/>
      <c r="J52" s="22" t="str">
        <f>IF(A52="","",COUNTIF(EvidenceTable[Claim ID],A52))</f>
      </c>
      <c r="K52" s="22" t="str">
        <f>IF(A52="","",COUNTIFS(FindingsTable[Claim ID],A52,FindingsTable[Finding ID],"&lt;&gt;",FindingsTable[Status],"&lt;&gt;Closed")+COUNTIFS(FindingsTable[Claim ID],A52,FindingsTable[Timing (auto)],"Verify closure"))</f>
      </c>
      <c r="L52" s="22" t="str">
        <f>IF(COUNTA(A52:I52,N52:P52)=0,"",IF(A52="","Add ID; ","")&amp;IF(AND(A52&lt;&gt;"",COUNTIF(ClaimsTable[Claim ID],A52)&gt;1),"Duplicate ID; ","")&amp;IF(B52="","Add claim; ","")&amp;IF(C52="","Set criteria; ","")&amp;IF(D52="","Define scope; ","")&amp;IF(E52="","Assign owner; ","")&amp;IF(F52="","Set priority; ","")&amp;IF(G52="","Set review status; ","")&amp;IF(AND(G52="Reviewed",OR(H52="",I52="",O52="",P52="")),"Record judgment, basis, reviewer and date; ","")&amp;IF(AND(N52&lt;&gt;"",COUNTIF('Review Library'!$A$6:$A$29,N52)=0),"Unknown prompt; ",""))</f>
      </c>
      <c r="M52" s="22" t="str">
        <f>IF(A52="","",COUNTIF(DecisionsTable[Claim ID],A52))</f>
      </c>
      <c r="N52" s="11"/>
      <c r="O52" s="11"/>
      <c r="P52" s="23"/>
    </row>
    <row r="53" ht="46" customHeight="1">
      <c r="A53" s="11"/>
      <c r="B53" s="11"/>
      <c r="C53" s="11"/>
      <c r="D53" s="11"/>
      <c r="E53" s="11"/>
      <c r="F53" s="11"/>
      <c r="G53" s="11"/>
      <c r="H53" s="11"/>
      <c r="I53" s="11"/>
      <c r="J53" s="22" t="str">
        <f>IF(A53="","",COUNTIF(EvidenceTable[Claim ID],A53))</f>
      </c>
      <c r="K53" s="22" t="str">
        <f>IF(A53="","",COUNTIFS(FindingsTable[Claim ID],A53,FindingsTable[Finding ID],"&lt;&gt;",FindingsTable[Status],"&lt;&gt;Closed")+COUNTIFS(FindingsTable[Claim ID],A53,FindingsTable[Timing (auto)],"Verify closure"))</f>
      </c>
      <c r="L53" s="22" t="str">
        <f>IF(COUNTA(A53:I53,N53:P53)=0,"",IF(A53="","Add ID; ","")&amp;IF(AND(A53&lt;&gt;"",COUNTIF(ClaimsTable[Claim ID],A53)&gt;1),"Duplicate ID; ","")&amp;IF(B53="","Add claim; ","")&amp;IF(C53="","Set criteria; ","")&amp;IF(D53="","Define scope; ","")&amp;IF(E53="","Assign owner; ","")&amp;IF(F53="","Set priority; ","")&amp;IF(G53="","Set review status; ","")&amp;IF(AND(G53="Reviewed",OR(H53="",I53="",O53="",P53="")),"Record judgment, basis, reviewer and date; ","")&amp;IF(AND(N53&lt;&gt;"",COUNTIF('Review Library'!$A$6:$A$29,N53)=0),"Unknown prompt; ",""))</f>
      </c>
      <c r="M53" s="22" t="str">
        <f>IF(A53="","",COUNTIF(DecisionsTable[Claim ID],A53))</f>
      </c>
      <c r="N53" s="11"/>
      <c r="O53" s="11"/>
      <c r="P53" s="23"/>
    </row>
    <row r="54" ht="46" customHeight="1">
      <c r="A54" s="11"/>
      <c r="B54" s="11"/>
      <c r="C54" s="11"/>
      <c r="D54" s="11"/>
      <c r="E54" s="11"/>
      <c r="F54" s="11"/>
      <c r="G54" s="11"/>
      <c r="H54" s="11"/>
      <c r="I54" s="11"/>
      <c r="J54" s="22" t="str">
        <f>IF(A54="","",COUNTIF(EvidenceTable[Claim ID],A54))</f>
      </c>
      <c r="K54" s="22" t="str">
        <f>IF(A54="","",COUNTIFS(FindingsTable[Claim ID],A54,FindingsTable[Finding ID],"&lt;&gt;",FindingsTable[Status],"&lt;&gt;Closed")+COUNTIFS(FindingsTable[Claim ID],A54,FindingsTable[Timing (auto)],"Verify closure"))</f>
      </c>
      <c r="L54" s="22" t="str">
        <f>IF(COUNTA(A54:I54,N54:P54)=0,"",IF(A54="","Add ID; ","")&amp;IF(AND(A54&lt;&gt;"",COUNTIF(ClaimsTable[Claim ID],A54)&gt;1),"Duplicate ID; ","")&amp;IF(B54="","Add claim; ","")&amp;IF(C54="","Set criteria; ","")&amp;IF(D54="","Define scope; ","")&amp;IF(E54="","Assign owner; ","")&amp;IF(F54="","Set priority; ","")&amp;IF(G54="","Set review status; ","")&amp;IF(AND(G54="Reviewed",OR(H54="",I54="",O54="",P54="")),"Record judgment, basis, reviewer and date; ","")&amp;IF(AND(N54&lt;&gt;"",COUNTIF('Review Library'!$A$6:$A$29,N54)=0),"Unknown prompt; ",""))</f>
      </c>
      <c r="M54" s="22" t="str">
        <f>IF(A54="","",COUNTIF(DecisionsTable[Claim ID],A54))</f>
      </c>
      <c r="N54" s="11"/>
      <c r="O54" s="11"/>
      <c r="P54" s="23"/>
    </row>
    <row r="55" ht="46" customHeight="1">
      <c r="A55" s="11"/>
      <c r="B55" s="11"/>
      <c r="C55" s="11"/>
      <c r="D55" s="11"/>
      <c r="E55" s="11"/>
      <c r="F55" s="11"/>
      <c r="G55" s="11"/>
      <c r="H55" s="11"/>
      <c r="I55" s="11"/>
      <c r="J55" s="22" t="str">
        <f>IF(A55="","",COUNTIF(EvidenceTable[Claim ID],A55))</f>
      </c>
      <c r="K55" s="22" t="str">
        <f>IF(A55="","",COUNTIFS(FindingsTable[Claim ID],A55,FindingsTable[Finding ID],"&lt;&gt;",FindingsTable[Status],"&lt;&gt;Closed")+COUNTIFS(FindingsTable[Claim ID],A55,FindingsTable[Timing (auto)],"Verify closure"))</f>
      </c>
      <c r="L55" s="22" t="str">
        <f>IF(COUNTA(A55:I55,N55:P55)=0,"",IF(A55="","Add ID; ","")&amp;IF(AND(A55&lt;&gt;"",COUNTIF(ClaimsTable[Claim ID],A55)&gt;1),"Duplicate ID; ","")&amp;IF(B55="","Add claim; ","")&amp;IF(C55="","Set criteria; ","")&amp;IF(D55="","Define scope; ","")&amp;IF(E55="","Assign owner; ","")&amp;IF(F55="","Set priority; ","")&amp;IF(G55="","Set review status; ","")&amp;IF(AND(G55="Reviewed",OR(H55="",I55="",O55="",P55="")),"Record judgment, basis, reviewer and date; ","")&amp;IF(AND(N55&lt;&gt;"",COUNTIF('Review Library'!$A$6:$A$29,N55)=0),"Unknown prompt; ",""))</f>
      </c>
      <c r="M55" s="22" t="str">
        <f>IF(A55="","",COUNTIF(DecisionsTable[Claim ID],A55))</f>
      </c>
      <c r="N55" s="11"/>
      <c r="O55" s="11"/>
      <c r="P55" s="23"/>
    </row>
    <row r="56" ht="46" customHeight="1">
      <c r="A56" s="11"/>
      <c r="B56" s="11"/>
      <c r="C56" s="11"/>
      <c r="D56" s="11"/>
      <c r="E56" s="11"/>
      <c r="F56" s="11"/>
      <c r="G56" s="11"/>
      <c r="H56" s="11"/>
      <c r="I56" s="11"/>
      <c r="J56" s="22" t="str">
        <f>IF(A56="","",COUNTIF(EvidenceTable[Claim ID],A56))</f>
      </c>
      <c r="K56" s="22" t="str">
        <f>IF(A56="","",COUNTIFS(FindingsTable[Claim ID],A56,FindingsTable[Finding ID],"&lt;&gt;",FindingsTable[Status],"&lt;&gt;Closed")+COUNTIFS(FindingsTable[Claim ID],A56,FindingsTable[Timing (auto)],"Verify closure"))</f>
      </c>
      <c r="L56" s="22" t="str">
        <f>IF(COUNTA(A56:I56,N56:P56)=0,"",IF(A56="","Add ID; ","")&amp;IF(AND(A56&lt;&gt;"",COUNTIF(ClaimsTable[Claim ID],A56)&gt;1),"Duplicate ID; ","")&amp;IF(B56="","Add claim; ","")&amp;IF(C56="","Set criteria; ","")&amp;IF(D56="","Define scope; ","")&amp;IF(E56="","Assign owner; ","")&amp;IF(F56="","Set priority; ","")&amp;IF(G56="","Set review status; ","")&amp;IF(AND(G56="Reviewed",OR(H56="",I56="",O56="",P56="")),"Record judgment, basis, reviewer and date; ","")&amp;IF(AND(N56&lt;&gt;"",COUNTIF('Review Library'!$A$6:$A$29,N56)=0),"Unknown prompt; ",""))</f>
      </c>
      <c r="M56" s="22" t="str">
        <f>IF(A56="","",COUNTIF(DecisionsTable[Claim ID],A56))</f>
      </c>
      <c r="N56" s="11"/>
      <c r="O56" s="11"/>
      <c r="P56" s="23"/>
    </row>
    <row r="57" ht="46" customHeight="1">
      <c r="A57" s="11"/>
      <c r="B57" s="11"/>
      <c r="C57" s="11"/>
      <c r="D57" s="11"/>
      <c r="E57" s="11"/>
      <c r="F57" s="11"/>
      <c r="G57" s="11"/>
      <c r="H57" s="11"/>
      <c r="I57" s="11"/>
      <c r="J57" s="22" t="str">
        <f>IF(A57="","",COUNTIF(EvidenceTable[Claim ID],A57))</f>
      </c>
      <c r="K57" s="22" t="str">
        <f>IF(A57="","",COUNTIFS(FindingsTable[Claim ID],A57,FindingsTable[Finding ID],"&lt;&gt;",FindingsTable[Status],"&lt;&gt;Closed")+COUNTIFS(FindingsTable[Claim ID],A57,FindingsTable[Timing (auto)],"Verify closure"))</f>
      </c>
      <c r="L57" s="22" t="str">
        <f>IF(COUNTA(A57:I57,N57:P57)=0,"",IF(A57="","Add ID; ","")&amp;IF(AND(A57&lt;&gt;"",COUNTIF(ClaimsTable[Claim ID],A57)&gt;1),"Duplicate ID; ","")&amp;IF(B57="","Add claim; ","")&amp;IF(C57="","Set criteria; ","")&amp;IF(D57="","Define scope; ","")&amp;IF(E57="","Assign owner; ","")&amp;IF(F57="","Set priority; ","")&amp;IF(G57="","Set review status; ","")&amp;IF(AND(G57="Reviewed",OR(H57="",I57="",O57="",P57="")),"Record judgment, basis, reviewer and date; ","")&amp;IF(AND(N57&lt;&gt;"",COUNTIF('Review Library'!$A$6:$A$29,N57)=0),"Unknown prompt; ",""))</f>
      </c>
      <c r="M57" s="22" t="str">
        <f>IF(A57="","",COUNTIF(DecisionsTable[Claim ID],A57))</f>
      </c>
      <c r="N57" s="11"/>
      <c r="O57" s="11"/>
      <c r="P57" s="23"/>
    </row>
    <row r="58" ht="46" customHeight="1">
      <c r="A58" s="11"/>
      <c r="B58" s="11"/>
      <c r="C58" s="11"/>
      <c r="D58" s="11"/>
      <c r="E58" s="11"/>
      <c r="F58" s="11"/>
      <c r="G58" s="11"/>
      <c r="H58" s="11"/>
      <c r="I58" s="11"/>
      <c r="J58" s="22" t="str">
        <f>IF(A58="","",COUNTIF(EvidenceTable[Claim ID],A58))</f>
      </c>
      <c r="K58" s="22" t="str">
        <f>IF(A58="","",COUNTIFS(FindingsTable[Claim ID],A58,FindingsTable[Finding ID],"&lt;&gt;",FindingsTable[Status],"&lt;&gt;Closed")+COUNTIFS(FindingsTable[Claim ID],A58,FindingsTable[Timing (auto)],"Verify closure"))</f>
      </c>
      <c r="L58" s="22" t="str">
        <f>IF(COUNTA(A58:I58,N58:P58)=0,"",IF(A58="","Add ID; ","")&amp;IF(AND(A58&lt;&gt;"",COUNTIF(ClaimsTable[Claim ID],A58)&gt;1),"Duplicate ID; ","")&amp;IF(B58="","Add claim; ","")&amp;IF(C58="","Set criteria; ","")&amp;IF(D58="","Define scope; ","")&amp;IF(E58="","Assign owner; ","")&amp;IF(F58="","Set priority; ","")&amp;IF(G58="","Set review status; ","")&amp;IF(AND(G58="Reviewed",OR(H58="",I58="",O58="",P58="")),"Record judgment, basis, reviewer and date; ","")&amp;IF(AND(N58&lt;&gt;"",COUNTIF('Review Library'!$A$6:$A$29,N58)=0),"Unknown prompt; ",""))</f>
      </c>
      <c r="M58" s="22" t="str">
        <f>IF(A58="","",COUNTIF(DecisionsTable[Claim ID],A58))</f>
      </c>
      <c r="N58" s="11"/>
      <c r="O58" s="11"/>
      <c r="P58" s="23"/>
    </row>
    <row r="59" ht="46" customHeight="1">
      <c r="A59" s="11"/>
      <c r="B59" s="11"/>
      <c r="C59" s="11"/>
      <c r="D59" s="11"/>
      <c r="E59" s="11"/>
      <c r="F59" s="11"/>
      <c r="G59" s="11"/>
      <c r="H59" s="11"/>
      <c r="I59" s="11"/>
      <c r="J59" s="22" t="str">
        <f>IF(A59="","",COUNTIF(EvidenceTable[Claim ID],A59))</f>
      </c>
      <c r="K59" s="22" t="str">
        <f>IF(A59="","",COUNTIFS(FindingsTable[Claim ID],A59,FindingsTable[Finding ID],"&lt;&gt;",FindingsTable[Status],"&lt;&gt;Closed")+COUNTIFS(FindingsTable[Claim ID],A59,FindingsTable[Timing (auto)],"Verify closure"))</f>
      </c>
      <c r="L59" s="22" t="str">
        <f>IF(COUNTA(A59:I59,N59:P59)=0,"",IF(A59="","Add ID; ","")&amp;IF(AND(A59&lt;&gt;"",COUNTIF(ClaimsTable[Claim ID],A59)&gt;1),"Duplicate ID; ","")&amp;IF(B59="","Add claim; ","")&amp;IF(C59="","Set criteria; ","")&amp;IF(D59="","Define scope; ","")&amp;IF(E59="","Assign owner; ","")&amp;IF(F59="","Set priority; ","")&amp;IF(G59="","Set review status; ","")&amp;IF(AND(G59="Reviewed",OR(H59="",I59="",O59="",P59="")),"Record judgment, basis, reviewer and date; ","")&amp;IF(AND(N59&lt;&gt;"",COUNTIF('Review Library'!$A$6:$A$29,N59)=0),"Unknown prompt; ",""))</f>
      </c>
      <c r="M59" s="22" t="str">
        <f>IF(A59="","",COUNTIF(DecisionsTable[Claim ID],A59))</f>
      </c>
      <c r="N59" s="11"/>
      <c r="O59" s="11"/>
      <c r="P59" s="23"/>
    </row>
    <row r="60" ht="46" customHeight="1">
      <c r="A60" s="11"/>
      <c r="B60" s="11"/>
      <c r="C60" s="11"/>
      <c r="D60" s="11"/>
      <c r="E60" s="11"/>
      <c r="F60" s="11"/>
      <c r="G60" s="11"/>
      <c r="H60" s="11"/>
      <c r="I60" s="11"/>
      <c r="J60" s="22" t="str">
        <f>IF(A60="","",COUNTIF(EvidenceTable[Claim ID],A60))</f>
      </c>
      <c r="K60" s="22" t="str">
        <f>IF(A60="","",COUNTIFS(FindingsTable[Claim ID],A60,FindingsTable[Finding ID],"&lt;&gt;",FindingsTable[Status],"&lt;&gt;Closed")+COUNTIFS(FindingsTable[Claim ID],A60,FindingsTable[Timing (auto)],"Verify closure"))</f>
      </c>
      <c r="L60" s="22" t="str">
        <f>IF(COUNTA(A60:I60,N60:P60)=0,"",IF(A60="","Add ID; ","")&amp;IF(AND(A60&lt;&gt;"",COUNTIF(ClaimsTable[Claim ID],A60)&gt;1),"Duplicate ID; ","")&amp;IF(B60="","Add claim; ","")&amp;IF(C60="","Set criteria; ","")&amp;IF(D60="","Define scope; ","")&amp;IF(E60="","Assign owner; ","")&amp;IF(F60="","Set priority; ","")&amp;IF(G60="","Set review status; ","")&amp;IF(AND(G60="Reviewed",OR(H60="",I60="",O60="",P60="")),"Record judgment, basis, reviewer and date; ","")&amp;IF(AND(N60&lt;&gt;"",COUNTIF('Review Library'!$A$6:$A$29,N60)=0),"Unknown prompt; ",""))</f>
      </c>
      <c r="M60" s="22" t="str">
        <f>IF(A60="","",COUNTIF(DecisionsTable[Claim ID],A60))</f>
      </c>
      <c r="N60" s="11"/>
      <c r="O60" s="11"/>
      <c r="P60" s="23"/>
    </row>
    <row r="61" ht="46" customHeight="1">
      <c r="A61" s="11"/>
      <c r="B61" s="11"/>
      <c r="C61" s="11"/>
      <c r="D61" s="11"/>
      <c r="E61" s="11"/>
      <c r="F61" s="11"/>
      <c r="G61" s="11"/>
      <c r="H61" s="11"/>
      <c r="I61" s="11"/>
      <c r="J61" s="22" t="str">
        <f>IF(A61="","",COUNTIF(EvidenceTable[Claim ID],A61))</f>
      </c>
      <c r="K61" s="22" t="str">
        <f>IF(A61="","",COUNTIFS(FindingsTable[Claim ID],A61,FindingsTable[Finding ID],"&lt;&gt;",FindingsTable[Status],"&lt;&gt;Closed")+COUNTIFS(FindingsTable[Claim ID],A61,FindingsTable[Timing (auto)],"Verify closure"))</f>
      </c>
      <c r="L61" s="22" t="str">
        <f>IF(COUNTA(A61:I61,N61:P61)=0,"",IF(A61="","Add ID; ","")&amp;IF(AND(A61&lt;&gt;"",COUNTIF(ClaimsTable[Claim ID],A61)&gt;1),"Duplicate ID; ","")&amp;IF(B61="","Add claim; ","")&amp;IF(C61="","Set criteria; ","")&amp;IF(D61="","Define scope; ","")&amp;IF(E61="","Assign owner; ","")&amp;IF(F61="","Set priority; ","")&amp;IF(G61="","Set review status; ","")&amp;IF(AND(G61="Reviewed",OR(H61="",I61="",O61="",P61="")),"Record judgment, basis, reviewer and date; ","")&amp;IF(AND(N61&lt;&gt;"",COUNTIF('Review Library'!$A$6:$A$29,N61)=0),"Unknown prompt; ",""))</f>
      </c>
      <c r="M61" s="22" t="str">
        <f>IF(A61="","",COUNTIF(DecisionsTable[Claim ID],A61))</f>
      </c>
      <c r="N61" s="11"/>
      <c r="O61" s="11"/>
      <c r="P61" s="23"/>
    </row>
    <row r="62" ht="46" customHeight="1">
      <c r="A62" s="11"/>
      <c r="B62" s="11"/>
      <c r="C62" s="11"/>
      <c r="D62" s="11"/>
      <c r="E62" s="11"/>
      <c r="F62" s="11"/>
      <c r="G62" s="11"/>
      <c r="H62" s="11"/>
      <c r="I62" s="11"/>
      <c r="J62" s="22" t="str">
        <f>IF(A62="","",COUNTIF(EvidenceTable[Claim ID],A62))</f>
      </c>
      <c r="K62" s="22" t="str">
        <f>IF(A62="","",COUNTIFS(FindingsTable[Claim ID],A62,FindingsTable[Finding ID],"&lt;&gt;",FindingsTable[Status],"&lt;&gt;Closed")+COUNTIFS(FindingsTable[Claim ID],A62,FindingsTable[Timing (auto)],"Verify closure"))</f>
      </c>
      <c r="L62" s="22" t="str">
        <f>IF(COUNTA(A62:I62,N62:P62)=0,"",IF(A62="","Add ID; ","")&amp;IF(AND(A62&lt;&gt;"",COUNTIF(ClaimsTable[Claim ID],A62)&gt;1),"Duplicate ID; ","")&amp;IF(B62="","Add claim; ","")&amp;IF(C62="","Set criteria; ","")&amp;IF(D62="","Define scope; ","")&amp;IF(E62="","Assign owner; ","")&amp;IF(F62="","Set priority; ","")&amp;IF(G62="","Set review status; ","")&amp;IF(AND(G62="Reviewed",OR(H62="",I62="",O62="",P62="")),"Record judgment, basis, reviewer and date; ","")&amp;IF(AND(N62&lt;&gt;"",COUNTIF('Review Library'!$A$6:$A$29,N62)=0),"Unknown prompt; ",""))</f>
      </c>
      <c r="M62" s="22" t="str">
        <f>IF(A62="","",COUNTIF(DecisionsTable[Claim ID],A62))</f>
      </c>
      <c r="N62" s="11"/>
      <c r="O62" s="11"/>
      <c r="P62" s="23"/>
    </row>
    <row r="63" ht="46" customHeight="1">
      <c r="A63" s="11"/>
      <c r="B63" s="11"/>
      <c r="C63" s="11"/>
      <c r="D63" s="11"/>
      <c r="E63" s="11"/>
      <c r="F63" s="11"/>
      <c r="G63" s="11"/>
      <c r="H63" s="11"/>
      <c r="I63" s="11"/>
      <c r="J63" s="22" t="str">
        <f>IF(A63="","",COUNTIF(EvidenceTable[Claim ID],A63))</f>
      </c>
      <c r="K63" s="22" t="str">
        <f>IF(A63="","",COUNTIFS(FindingsTable[Claim ID],A63,FindingsTable[Finding ID],"&lt;&gt;",FindingsTable[Status],"&lt;&gt;Closed")+COUNTIFS(FindingsTable[Claim ID],A63,FindingsTable[Timing (auto)],"Verify closure"))</f>
      </c>
      <c r="L63" s="22" t="str">
        <f>IF(COUNTA(A63:I63,N63:P63)=0,"",IF(A63="","Add ID; ","")&amp;IF(AND(A63&lt;&gt;"",COUNTIF(ClaimsTable[Claim ID],A63)&gt;1),"Duplicate ID; ","")&amp;IF(B63="","Add claim; ","")&amp;IF(C63="","Set criteria; ","")&amp;IF(D63="","Define scope; ","")&amp;IF(E63="","Assign owner; ","")&amp;IF(F63="","Set priority; ","")&amp;IF(G63="","Set review status; ","")&amp;IF(AND(G63="Reviewed",OR(H63="",I63="",O63="",P63="")),"Record judgment, basis, reviewer and date; ","")&amp;IF(AND(N63&lt;&gt;"",COUNTIF('Review Library'!$A$6:$A$29,N63)=0),"Unknown prompt; ",""))</f>
      </c>
      <c r="M63" s="22" t="str">
        <f>IF(A63="","",COUNTIF(DecisionsTable[Claim ID],A63))</f>
      </c>
      <c r="N63" s="11"/>
      <c r="O63" s="11"/>
      <c r="P63" s="23"/>
    </row>
    <row r="64" ht="46" customHeight="1">
      <c r="A64" s="11"/>
      <c r="B64" s="11"/>
      <c r="C64" s="11"/>
      <c r="D64" s="11"/>
      <c r="E64" s="11"/>
      <c r="F64" s="11"/>
      <c r="G64" s="11"/>
      <c r="H64" s="11"/>
      <c r="I64" s="11"/>
      <c r="J64" s="22" t="str">
        <f>IF(A64="","",COUNTIF(EvidenceTable[Claim ID],A64))</f>
      </c>
      <c r="K64" s="22" t="str">
        <f>IF(A64="","",COUNTIFS(FindingsTable[Claim ID],A64,FindingsTable[Finding ID],"&lt;&gt;",FindingsTable[Status],"&lt;&gt;Closed")+COUNTIFS(FindingsTable[Claim ID],A64,FindingsTable[Timing (auto)],"Verify closure"))</f>
      </c>
      <c r="L64" s="22" t="str">
        <f>IF(COUNTA(A64:I64,N64:P64)=0,"",IF(A64="","Add ID; ","")&amp;IF(AND(A64&lt;&gt;"",COUNTIF(ClaimsTable[Claim ID],A64)&gt;1),"Duplicate ID; ","")&amp;IF(B64="","Add claim; ","")&amp;IF(C64="","Set criteria; ","")&amp;IF(D64="","Define scope; ","")&amp;IF(E64="","Assign owner; ","")&amp;IF(F64="","Set priority; ","")&amp;IF(G64="","Set review status; ","")&amp;IF(AND(G64="Reviewed",OR(H64="",I64="",O64="",P64="")),"Record judgment, basis, reviewer and date; ","")&amp;IF(AND(N64&lt;&gt;"",COUNTIF('Review Library'!$A$6:$A$29,N64)=0),"Unknown prompt; ",""))</f>
      </c>
      <c r="M64" s="22" t="str">
        <f>IF(A64="","",COUNTIF(DecisionsTable[Claim ID],A64))</f>
      </c>
      <c r="N64" s="11"/>
      <c r="O64" s="11"/>
      <c r="P64" s="23"/>
    </row>
    <row r="65" ht="46" customHeight="1">
      <c r="A65" s="11"/>
      <c r="B65" s="11"/>
      <c r="C65" s="11"/>
      <c r="D65" s="11"/>
      <c r="E65" s="11"/>
      <c r="F65" s="11"/>
      <c r="G65" s="11"/>
      <c r="H65" s="11"/>
      <c r="I65" s="11"/>
      <c r="J65" s="22" t="str">
        <f>IF(A65="","",COUNTIF(EvidenceTable[Claim ID],A65))</f>
      </c>
      <c r="K65" s="22" t="str">
        <f>IF(A65="","",COUNTIFS(FindingsTable[Claim ID],A65,FindingsTable[Finding ID],"&lt;&gt;",FindingsTable[Status],"&lt;&gt;Closed")+COUNTIFS(FindingsTable[Claim ID],A65,FindingsTable[Timing (auto)],"Verify closure"))</f>
      </c>
      <c r="L65" s="22" t="str">
        <f>IF(COUNTA(A65:I65,N65:P65)=0,"",IF(A65="","Add ID; ","")&amp;IF(AND(A65&lt;&gt;"",COUNTIF(ClaimsTable[Claim ID],A65)&gt;1),"Duplicate ID; ","")&amp;IF(B65="","Add claim; ","")&amp;IF(C65="","Set criteria; ","")&amp;IF(D65="","Define scope; ","")&amp;IF(E65="","Assign owner; ","")&amp;IF(F65="","Set priority; ","")&amp;IF(G65="","Set review status; ","")&amp;IF(AND(G65="Reviewed",OR(H65="",I65="",O65="",P65="")),"Record judgment, basis, reviewer and date; ","")&amp;IF(AND(N65&lt;&gt;"",COUNTIF('Review Library'!$A$6:$A$29,N65)=0),"Unknown prompt; ",""))</f>
      </c>
      <c r="M65" s="22" t="str">
        <f>IF(A65="","",COUNTIF(DecisionsTable[Claim ID],A65))</f>
      </c>
      <c r="N65" s="11"/>
      <c r="O65" s="11"/>
      <c r="P65" s="23"/>
    </row>
    <row r="66" ht="46" customHeight="1">
      <c r="A66" s="11"/>
      <c r="B66" s="11"/>
      <c r="C66" s="11"/>
      <c r="D66" s="11"/>
      <c r="E66" s="11"/>
      <c r="F66" s="11"/>
      <c r="G66" s="11"/>
      <c r="H66" s="11"/>
      <c r="I66" s="11"/>
      <c r="J66" s="22" t="str">
        <f>IF(A66="","",COUNTIF(EvidenceTable[Claim ID],A66))</f>
      </c>
      <c r="K66" s="22" t="str">
        <f>IF(A66="","",COUNTIFS(FindingsTable[Claim ID],A66,FindingsTable[Finding ID],"&lt;&gt;",FindingsTable[Status],"&lt;&gt;Closed")+COUNTIFS(FindingsTable[Claim ID],A66,FindingsTable[Timing (auto)],"Verify closure"))</f>
      </c>
      <c r="L66" s="22" t="str">
        <f>IF(COUNTA(A66:I66,N66:P66)=0,"",IF(A66="","Add ID; ","")&amp;IF(AND(A66&lt;&gt;"",COUNTIF(ClaimsTable[Claim ID],A66)&gt;1),"Duplicate ID; ","")&amp;IF(B66="","Add claim; ","")&amp;IF(C66="","Set criteria; ","")&amp;IF(D66="","Define scope; ","")&amp;IF(E66="","Assign owner; ","")&amp;IF(F66="","Set priority; ","")&amp;IF(G66="","Set review status; ","")&amp;IF(AND(G66="Reviewed",OR(H66="",I66="",O66="",P66="")),"Record judgment, basis, reviewer and date; ","")&amp;IF(AND(N66&lt;&gt;"",COUNTIF('Review Library'!$A$6:$A$29,N66)=0),"Unknown prompt; ",""))</f>
      </c>
      <c r="M66" s="22" t="str">
        <f>IF(A66="","",COUNTIF(DecisionsTable[Claim ID],A66))</f>
      </c>
      <c r="N66" s="11"/>
      <c r="O66" s="11"/>
      <c r="P66" s="23"/>
    </row>
    <row r="67" ht="46" customHeight="1">
      <c r="A67" s="11"/>
      <c r="B67" s="11"/>
      <c r="C67" s="11"/>
      <c r="D67" s="11"/>
      <c r="E67" s="11"/>
      <c r="F67" s="11"/>
      <c r="G67" s="11"/>
      <c r="H67" s="11"/>
      <c r="I67" s="11"/>
      <c r="J67" s="22" t="str">
        <f>IF(A67="","",COUNTIF(EvidenceTable[Claim ID],A67))</f>
      </c>
      <c r="K67" s="22" t="str">
        <f>IF(A67="","",COUNTIFS(FindingsTable[Claim ID],A67,FindingsTable[Finding ID],"&lt;&gt;",FindingsTable[Status],"&lt;&gt;Closed")+COUNTIFS(FindingsTable[Claim ID],A67,FindingsTable[Timing (auto)],"Verify closure"))</f>
      </c>
      <c r="L67" s="22" t="str">
        <f>IF(COUNTA(A67:I67,N67:P67)=0,"",IF(A67="","Add ID; ","")&amp;IF(AND(A67&lt;&gt;"",COUNTIF(ClaimsTable[Claim ID],A67)&gt;1),"Duplicate ID; ","")&amp;IF(B67="","Add claim; ","")&amp;IF(C67="","Set criteria; ","")&amp;IF(D67="","Define scope; ","")&amp;IF(E67="","Assign owner; ","")&amp;IF(F67="","Set priority; ","")&amp;IF(G67="","Set review status; ","")&amp;IF(AND(G67="Reviewed",OR(H67="",I67="",O67="",P67="")),"Record judgment, basis, reviewer and date; ","")&amp;IF(AND(N67&lt;&gt;"",COUNTIF('Review Library'!$A$6:$A$29,N67)=0),"Unknown prompt; ",""))</f>
      </c>
      <c r="M67" s="22" t="str">
        <f>IF(A67="","",COUNTIF(DecisionsTable[Claim ID],A67))</f>
      </c>
      <c r="N67" s="11"/>
      <c r="O67" s="11"/>
      <c r="P67" s="23"/>
    </row>
    <row r="68" ht="46" customHeight="1">
      <c r="A68" s="11"/>
      <c r="B68" s="11"/>
      <c r="C68" s="11"/>
      <c r="D68" s="11"/>
      <c r="E68" s="11"/>
      <c r="F68" s="11"/>
      <c r="G68" s="11"/>
      <c r="H68" s="11"/>
      <c r="I68" s="11"/>
      <c r="J68" s="22" t="str">
        <f>IF(A68="","",COUNTIF(EvidenceTable[Claim ID],A68))</f>
      </c>
      <c r="K68" s="22" t="str">
        <f>IF(A68="","",COUNTIFS(FindingsTable[Claim ID],A68,FindingsTable[Finding ID],"&lt;&gt;",FindingsTable[Status],"&lt;&gt;Closed")+COUNTIFS(FindingsTable[Claim ID],A68,FindingsTable[Timing (auto)],"Verify closure"))</f>
      </c>
      <c r="L68" s="22" t="str">
        <f>IF(COUNTA(A68:I68,N68:P68)=0,"",IF(A68="","Add ID; ","")&amp;IF(AND(A68&lt;&gt;"",COUNTIF(ClaimsTable[Claim ID],A68)&gt;1),"Duplicate ID; ","")&amp;IF(B68="","Add claim; ","")&amp;IF(C68="","Set criteria; ","")&amp;IF(D68="","Define scope; ","")&amp;IF(E68="","Assign owner; ","")&amp;IF(F68="","Set priority; ","")&amp;IF(G68="","Set review status; ","")&amp;IF(AND(G68="Reviewed",OR(H68="",I68="",O68="",P68="")),"Record judgment, basis, reviewer and date; ","")&amp;IF(AND(N68&lt;&gt;"",COUNTIF('Review Library'!$A$6:$A$29,N68)=0),"Unknown prompt; ",""))</f>
      </c>
      <c r="M68" s="22" t="str">
        <f>IF(A68="","",COUNTIF(DecisionsTable[Claim ID],A68))</f>
      </c>
      <c r="N68" s="11"/>
      <c r="O68" s="11"/>
      <c r="P68" s="23"/>
    </row>
    <row r="69" ht="46" customHeight="1">
      <c r="A69" s="11"/>
      <c r="B69" s="11"/>
      <c r="C69" s="11"/>
      <c r="D69" s="11"/>
      <c r="E69" s="11"/>
      <c r="F69" s="11"/>
      <c r="G69" s="11"/>
      <c r="H69" s="11"/>
      <c r="I69" s="11"/>
      <c r="J69" s="22" t="str">
        <f>IF(A69="","",COUNTIF(EvidenceTable[Claim ID],A69))</f>
      </c>
      <c r="K69" s="22" t="str">
        <f>IF(A69="","",COUNTIFS(FindingsTable[Claim ID],A69,FindingsTable[Finding ID],"&lt;&gt;",FindingsTable[Status],"&lt;&gt;Closed")+COUNTIFS(FindingsTable[Claim ID],A69,FindingsTable[Timing (auto)],"Verify closure"))</f>
      </c>
      <c r="L69" s="22" t="str">
        <f>IF(COUNTA(A69:I69,N69:P69)=0,"",IF(A69="","Add ID; ","")&amp;IF(AND(A69&lt;&gt;"",COUNTIF(ClaimsTable[Claim ID],A69)&gt;1),"Duplicate ID; ","")&amp;IF(B69="","Add claim; ","")&amp;IF(C69="","Set criteria; ","")&amp;IF(D69="","Define scope; ","")&amp;IF(E69="","Assign owner; ","")&amp;IF(F69="","Set priority; ","")&amp;IF(G69="","Set review status; ","")&amp;IF(AND(G69="Reviewed",OR(H69="",I69="",O69="",P69="")),"Record judgment, basis, reviewer and date; ","")&amp;IF(AND(N69&lt;&gt;"",COUNTIF('Review Library'!$A$6:$A$29,N69)=0),"Unknown prompt; ",""))</f>
      </c>
      <c r="M69" s="22" t="str">
        <f>IF(A69="","",COUNTIF(DecisionsTable[Claim ID],A69))</f>
      </c>
      <c r="N69" s="11"/>
      <c r="O69" s="11"/>
      <c r="P69" s="23"/>
    </row>
    <row r="70" ht="46" customHeight="1">
      <c r="A70" s="11"/>
      <c r="B70" s="11"/>
      <c r="C70" s="11"/>
      <c r="D70" s="11"/>
      <c r="E70" s="11"/>
      <c r="F70" s="11"/>
      <c r="G70" s="11"/>
      <c r="H70" s="11"/>
      <c r="I70" s="11"/>
      <c r="J70" s="22" t="str">
        <f>IF(A70="","",COUNTIF(EvidenceTable[Claim ID],A70))</f>
      </c>
      <c r="K70" s="22" t="str">
        <f>IF(A70="","",COUNTIFS(FindingsTable[Claim ID],A70,FindingsTable[Finding ID],"&lt;&gt;",FindingsTable[Status],"&lt;&gt;Closed")+COUNTIFS(FindingsTable[Claim ID],A70,FindingsTable[Timing (auto)],"Verify closure"))</f>
      </c>
      <c r="L70" s="22" t="str">
        <f>IF(COUNTA(A70:I70,N70:P70)=0,"",IF(A70="","Add ID; ","")&amp;IF(AND(A70&lt;&gt;"",COUNTIF(ClaimsTable[Claim ID],A70)&gt;1),"Duplicate ID; ","")&amp;IF(B70="","Add claim; ","")&amp;IF(C70="","Set criteria; ","")&amp;IF(D70="","Define scope; ","")&amp;IF(E70="","Assign owner; ","")&amp;IF(F70="","Set priority; ","")&amp;IF(G70="","Set review status; ","")&amp;IF(AND(G70="Reviewed",OR(H70="",I70="",O70="",P70="")),"Record judgment, basis, reviewer and date; ","")&amp;IF(AND(N70&lt;&gt;"",COUNTIF('Review Library'!$A$6:$A$29,N70)=0),"Unknown prompt; ",""))</f>
      </c>
      <c r="M70" s="22" t="str">
        <f>IF(A70="","",COUNTIF(DecisionsTable[Claim ID],A70))</f>
      </c>
      <c r="N70" s="11"/>
      <c r="O70" s="11"/>
      <c r="P70" s="23"/>
    </row>
    <row r="71" ht="46" customHeight="1">
      <c r="A71" s="11"/>
      <c r="B71" s="11"/>
      <c r="C71" s="11"/>
      <c r="D71" s="11"/>
      <c r="E71" s="11"/>
      <c r="F71" s="11"/>
      <c r="G71" s="11"/>
      <c r="H71" s="11"/>
      <c r="I71" s="11"/>
      <c r="J71" s="22" t="str">
        <f>IF(A71="","",COUNTIF(EvidenceTable[Claim ID],A71))</f>
      </c>
      <c r="K71" s="22" t="str">
        <f>IF(A71="","",COUNTIFS(FindingsTable[Claim ID],A71,FindingsTable[Finding ID],"&lt;&gt;",FindingsTable[Status],"&lt;&gt;Closed")+COUNTIFS(FindingsTable[Claim ID],A71,FindingsTable[Timing (auto)],"Verify closure"))</f>
      </c>
      <c r="L71" s="22" t="str">
        <f>IF(COUNTA(A71:I71,N71:P71)=0,"",IF(A71="","Add ID; ","")&amp;IF(AND(A71&lt;&gt;"",COUNTIF(ClaimsTable[Claim ID],A71)&gt;1),"Duplicate ID; ","")&amp;IF(B71="","Add claim; ","")&amp;IF(C71="","Set criteria; ","")&amp;IF(D71="","Define scope; ","")&amp;IF(E71="","Assign owner; ","")&amp;IF(F71="","Set priority; ","")&amp;IF(G71="","Set review status; ","")&amp;IF(AND(G71="Reviewed",OR(H71="",I71="",O71="",P71="")),"Record judgment, basis, reviewer and date; ","")&amp;IF(AND(N71&lt;&gt;"",COUNTIF('Review Library'!$A$6:$A$29,N71)=0),"Unknown prompt; ",""))</f>
      </c>
      <c r="M71" s="22" t="str">
        <f>IF(A71="","",COUNTIF(DecisionsTable[Claim ID],A71))</f>
      </c>
      <c r="N71" s="11"/>
      <c r="O71" s="11"/>
      <c r="P71" s="23"/>
    </row>
    <row r="72" ht="46" customHeight="1">
      <c r="A72" s="11"/>
      <c r="B72" s="11"/>
      <c r="C72" s="11"/>
      <c r="D72" s="11"/>
      <c r="E72" s="11"/>
      <c r="F72" s="11"/>
      <c r="G72" s="11"/>
      <c r="H72" s="11"/>
      <c r="I72" s="11"/>
      <c r="J72" s="22" t="str">
        <f>IF(A72="","",COUNTIF(EvidenceTable[Claim ID],A72))</f>
      </c>
      <c r="K72" s="22" t="str">
        <f>IF(A72="","",COUNTIFS(FindingsTable[Claim ID],A72,FindingsTable[Finding ID],"&lt;&gt;",FindingsTable[Status],"&lt;&gt;Closed")+COUNTIFS(FindingsTable[Claim ID],A72,FindingsTable[Timing (auto)],"Verify closure"))</f>
      </c>
      <c r="L72" s="22" t="str">
        <f>IF(COUNTA(A72:I72,N72:P72)=0,"",IF(A72="","Add ID; ","")&amp;IF(AND(A72&lt;&gt;"",COUNTIF(ClaimsTable[Claim ID],A72)&gt;1),"Duplicate ID; ","")&amp;IF(B72="","Add claim; ","")&amp;IF(C72="","Set criteria; ","")&amp;IF(D72="","Define scope; ","")&amp;IF(E72="","Assign owner; ","")&amp;IF(F72="","Set priority; ","")&amp;IF(G72="","Set review status; ","")&amp;IF(AND(G72="Reviewed",OR(H72="",I72="",O72="",P72="")),"Record judgment, basis, reviewer and date; ","")&amp;IF(AND(N72&lt;&gt;"",COUNTIF('Review Library'!$A$6:$A$29,N72)=0),"Unknown prompt; ",""))</f>
      </c>
      <c r="M72" s="22" t="str">
        <f>IF(A72="","",COUNTIF(DecisionsTable[Claim ID],A72))</f>
      </c>
      <c r="N72" s="11"/>
      <c r="O72" s="11"/>
      <c r="P72" s="23"/>
    </row>
    <row r="73" ht="46" customHeight="1">
      <c r="A73" s="11"/>
      <c r="B73" s="11"/>
      <c r="C73" s="11"/>
      <c r="D73" s="11"/>
      <c r="E73" s="11"/>
      <c r="F73" s="11"/>
      <c r="G73" s="11"/>
      <c r="H73" s="11"/>
      <c r="I73" s="11"/>
      <c r="J73" s="22" t="str">
        <f>IF(A73="","",COUNTIF(EvidenceTable[Claim ID],A73))</f>
      </c>
      <c r="K73" s="22" t="str">
        <f>IF(A73="","",COUNTIFS(FindingsTable[Claim ID],A73,FindingsTable[Finding ID],"&lt;&gt;",FindingsTable[Status],"&lt;&gt;Closed")+COUNTIFS(FindingsTable[Claim ID],A73,FindingsTable[Timing (auto)],"Verify closure"))</f>
      </c>
      <c r="L73" s="22" t="str">
        <f>IF(COUNTA(A73:I73,N73:P73)=0,"",IF(A73="","Add ID; ","")&amp;IF(AND(A73&lt;&gt;"",COUNTIF(ClaimsTable[Claim ID],A73)&gt;1),"Duplicate ID; ","")&amp;IF(B73="","Add claim; ","")&amp;IF(C73="","Set criteria; ","")&amp;IF(D73="","Define scope; ","")&amp;IF(E73="","Assign owner; ","")&amp;IF(F73="","Set priority; ","")&amp;IF(G73="","Set review status; ","")&amp;IF(AND(G73="Reviewed",OR(H73="",I73="",O73="",P73="")),"Record judgment, basis, reviewer and date; ","")&amp;IF(AND(N73&lt;&gt;"",COUNTIF('Review Library'!$A$6:$A$29,N73)=0),"Unknown prompt; ",""))</f>
      </c>
      <c r="M73" s="22" t="str">
        <f>IF(A73="","",COUNTIF(DecisionsTable[Claim ID],A73))</f>
      </c>
      <c r="N73" s="11"/>
      <c r="O73" s="11"/>
      <c r="P73" s="23"/>
    </row>
    <row r="74" ht="46" customHeight="1">
      <c r="A74" s="11"/>
      <c r="B74" s="11"/>
      <c r="C74" s="11"/>
      <c r="D74" s="11"/>
      <c r="E74" s="11"/>
      <c r="F74" s="11"/>
      <c r="G74" s="11"/>
      <c r="H74" s="11"/>
      <c r="I74" s="11"/>
      <c r="J74" s="22" t="str">
        <f>IF(A74="","",COUNTIF(EvidenceTable[Claim ID],A74))</f>
      </c>
      <c r="K74" s="22" t="str">
        <f>IF(A74="","",COUNTIFS(FindingsTable[Claim ID],A74,FindingsTable[Finding ID],"&lt;&gt;",FindingsTable[Status],"&lt;&gt;Closed")+COUNTIFS(FindingsTable[Claim ID],A74,FindingsTable[Timing (auto)],"Verify closure"))</f>
      </c>
      <c r="L74" s="22" t="str">
        <f>IF(COUNTA(A74:I74,N74:P74)=0,"",IF(A74="","Add ID; ","")&amp;IF(AND(A74&lt;&gt;"",COUNTIF(ClaimsTable[Claim ID],A74)&gt;1),"Duplicate ID; ","")&amp;IF(B74="","Add claim; ","")&amp;IF(C74="","Set criteria; ","")&amp;IF(D74="","Define scope; ","")&amp;IF(E74="","Assign owner; ","")&amp;IF(F74="","Set priority; ","")&amp;IF(G74="","Set review status; ","")&amp;IF(AND(G74="Reviewed",OR(H74="",I74="",O74="",P74="")),"Record judgment, basis, reviewer and date; ","")&amp;IF(AND(N74&lt;&gt;"",COUNTIF('Review Library'!$A$6:$A$29,N74)=0),"Unknown prompt; ",""))</f>
      </c>
      <c r="M74" s="22" t="str">
        <f>IF(A74="","",COUNTIF(DecisionsTable[Claim ID],A74))</f>
      </c>
      <c r="N74" s="11"/>
      <c r="O74" s="11"/>
      <c r="P74" s="23"/>
    </row>
    <row r="75" ht="46" customHeight="1">
      <c r="A75" s="11"/>
      <c r="B75" s="11"/>
      <c r="C75" s="11"/>
      <c r="D75" s="11"/>
      <c r="E75" s="11"/>
      <c r="F75" s="11"/>
      <c r="G75" s="11"/>
      <c r="H75" s="11"/>
      <c r="I75" s="11"/>
      <c r="J75" s="22" t="str">
        <f>IF(A75="","",COUNTIF(EvidenceTable[Claim ID],A75))</f>
      </c>
      <c r="K75" s="22" t="str">
        <f>IF(A75="","",COUNTIFS(FindingsTable[Claim ID],A75,FindingsTable[Finding ID],"&lt;&gt;",FindingsTable[Status],"&lt;&gt;Closed")+COUNTIFS(FindingsTable[Claim ID],A75,FindingsTable[Timing (auto)],"Verify closure"))</f>
      </c>
      <c r="L75" s="22" t="str">
        <f>IF(COUNTA(A75:I75,N75:P75)=0,"",IF(A75="","Add ID; ","")&amp;IF(AND(A75&lt;&gt;"",COUNTIF(ClaimsTable[Claim ID],A75)&gt;1),"Duplicate ID; ","")&amp;IF(B75="","Add claim; ","")&amp;IF(C75="","Set criteria; ","")&amp;IF(D75="","Define scope; ","")&amp;IF(E75="","Assign owner; ","")&amp;IF(F75="","Set priority; ","")&amp;IF(G75="","Set review status; ","")&amp;IF(AND(G75="Reviewed",OR(H75="",I75="",O75="",P75="")),"Record judgment, basis, reviewer and date; ","")&amp;IF(AND(N75&lt;&gt;"",COUNTIF('Review Library'!$A$6:$A$29,N75)=0),"Unknown prompt; ",""))</f>
      </c>
      <c r="M75" s="22" t="str">
        <f>IF(A75="","",COUNTIF(DecisionsTable[Claim ID],A75))</f>
      </c>
      <c r="N75" s="11"/>
      <c r="O75" s="11"/>
      <c r="P75" s="23"/>
    </row>
    <row r="76" ht="46" customHeight="1">
      <c r="A76" s="11"/>
      <c r="B76" s="11"/>
      <c r="C76" s="11"/>
      <c r="D76" s="11"/>
      <c r="E76" s="11"/>
      <c r="F76" s="11"/>
      <c r="G76" s="11"/>
      <c r="H76" s="11"/>
      <c r="I76" s="11"/>
      <c r="J76" s="22" t="str">
        <f>IF(A76="","",COUNTIF(EvidenceTable[Claim ID],A76))</f>
      </c>
      <c r="K76" s="22" t="str">
        <f>IF(A76="","",COUNTIFS(FindingsTable[Claim ID],A76,FindingsTable[Finding ID],"&lt;&gt;",FindingsTable[Status],"&lt;&gt;Closed")+COUNTIFS(FindingsTable[Claim ID],A76,FindingsTable[Timing (auto)],"Verify closure"))</f>
      </c>
      <c r="L76" s="22" t="str">
        <f>IF(COUNTA(A76:I76,N76:P76)=0,"",IF(A76="","Add ID; ","")&amp;IF(AND(A76&lt;&gt;"",COUNTIF(ClaimsTable[Claim ID],A76)&gt;1),"Duplicate ID; ","")&amp;IF(B76="","Add claim; ","")&amp;IF(C76="","Set criteria; ","")&amp;IF(D76="","Define scope; ","")&amp;IF(E76="","Assign owner; ","")&amp;IF(F76="","Set priority; ","")&amp;IF(G76="","Set review status; ","")&amp;IF(AND(G76="Reviewed",OR(H76="",I76="",O76="",P76="")),"Record judgment, basis, reviewer and date; ","")&amp;IF(AND(N76&lt;&gt;"",COUNTIF('Review Library'!$A$6:$A$29,N76)=0),"Unknown prompt; ",""))</f>
      </c>
      <c r="M76" s="22" t="str">
        <f>IF(A76="","",COUNTIF(DecisionsTable[Claim ID],A76))</f>
      </c>
      <c r="N76" s="11"/>
      <c r="O76" s="11"/>
      <c r="P76" s="23"/>
    </row>
    <row r="77" ht="46" customHeight="1">
      <c r="A77" s="11"/>
      <c r="B77" s="11"/>
      <c r="C77" s="11"/>
      <c r="D77" s="11"/>
      <c r="E77" s="11"/>
      <c r="F77" s="11"/>
      <c r="G77" s="11"/>
      <c r="H77" s="11"/>
      <c r="I77" s="11"/>
      <c r="J77" s="22" t="str">
        <f>IF(A77="","",COUNTIF(EvidenceTable[Claim ID],A77))</f>
      </c>
      <c r="K77" s="22" t="str">
        <f>IF(A77="","",COUNTIFS(FindingsTable[Claim ID],A77,FindingsTable[Finding ID],"&lt;&gt;",FindingsTable[Status],"&lt;&gt;Closed")+COUNTIFS(FindingsTable[Claim ID],A77,FindingsTable[Timing (auto)],"Verify closure"))</f>
      </c>
      <c r="L77" s="22" t="str">
        <f>IF(COUNTA(A77:I77,N77:P77)=0,"",IF(A77="","Add ID; ","")&amp;IF(AND(A77&lt;&gt;"",COUNTIF(ClaimsTable[Claim ID],A77)&gt;1),"Duplicate ID; ","")&amp;IF(B77="","Add claim; ","")&amp;IF(C77="","Set criteria; ","")&amp;IF(D77="","Define scope; ","")&amp;IF(E77="","Assign owner; ","")&amp;IF(F77="","Set priority; ","")&amp;IF(G77="","Set review status; ","")&amp;IF(AND(G77="Reviewed",OR(H77="",I77="",O77="",P77="")),"Record judgment, basis, reviewer and date; ","")&amp;IF(AND(N77&lt;&gt;"",COUNTIF('Review Library'!$A$6:$A$29,N77)=0),"Unknown prompt; ",""))</f>
      </c>
      <c r="M77" s="22" t="str">
        <f>IF(A77="","",COUNTIF(DecisionsTable[Claim ID],A77))</f>
      </c>
      <c r="N77" s="11"/>
      <c r="O77" s="11"/>
      <c r="P77" s="23"/>
    </row>
    <row r="78" ht="46" customHeight="1">
      <c r="A78" s="11"/>
      <c r="B78" s="11"/>
      <c r="C78" s="11"/>
      <c r="D78" s="11"/>
      <c r="E78" s="11"/>
      <c r="F78" s="11"/>
      <c r="G78" s="11"/>
      <c r="H78" s="11"/>
      <c r="I78" s="11"/>
      <c r="J78" s="22" t="str">
        <f>IF(A78="","",COUNTIF(EvidenceTable[Claim ID],A78))</f>
      </c>
      <c r="K78" s="22" t="str">
        <f>IF(A78="","",COUNTIFS(FindingsTable[Claim ID],A78,FindingsTable[Finding ID],"&lt;&gt;",FindingsTable[Status],"&lt;&gt;Closed")+COUNTIFS(FindingsTable[Claim ID],A78,FindingsTable[Timing (auto)],"Verify closure"))</f>
      </c>
      <c r="L78" s="22" t="str">
        <f>IF(COUNTA(A78:I78,N78:P78)=0,"",IF(A78="","Add ID; ","")&amp;IF(AND(A78&lt;&gt;"",COUNTIF(ClaimsTable[Claim ID],A78)&gt;1),"Duplicate ID; ","")&amp;IF(B78="","Add claim; ","")&amp;IF(C78="","Set criteria; ","")&amp;IF(D78="","Define scope; ","")&amp;IF(E78="","Assign owner; ","")&amp;IF(F78="","Set priority; ","")&amp;IF(G78="","Set review status; ","")&amp;IF(AND(G78="Reviewed",OR(H78="",I78="",O78="",P78="")),"Record judgment, basis, reviewer and date; ","")&amp;IF(AND(N78&lt;&gt;"",COUNTIF('Review Library'!$A$6:$A$29,N78)=0),"Unknown prompt; ",""))</f>
      </c>
      <c r="M78" s="22" t="str">
        <f>IF(A78="","",COUNTIF(DecisionsTable[Claim ID],A78))</f>
      </c>
      <c r="N78" s="11"/>
      <c r="O78" s="11"/>
      <c r="P78" s="23"/>
    </row>
    <row r="79" ht="46" customHeight="1">
      <c r="A79" s="11"/>
      <c r="B79" s="11"/>
      <c r="C79" s="11"/>
      <c r="D79" s="11"/>
      <c r="E79" s="11"/>
      <c r="F79" s="11"/>
      <c r="G79" s="11"/>
      <c r="H79" s="11"/>
      <c r="I79" s="11"/>
      <c r="J79" s="22" t="str">
        <f>IF(A79="","",COUNTIF(EvidenceTable[Claim ID],A79))</f>
      </c>
      <c r="K79" s="22" t="str">
        <f>IF(A79="","",COUNTIFS(FindingsTable[Claim ID],A79,FindingsTable[Finding ID],"&lt;&gt;",FindingsTable[Status],"&lt;&gt;Closed")+COUNTIFS(FindingsTable[Claim ID],A79,FindingsTable[Timing (auto)],"Verify closure"))</f>
      </c>
      <c r="L79" s="22" t="str">
        <f>IF(COUNTA(A79:I79,N79:P79)=0,"",IF(A79="","Add ID; ","")&amp;IF(AND(A79&lt;&gt;"",COUNTIF(ClaimsTable[Claim ID],A79)&gt;1),"Duplicate ID; ","")&amp;IF(B79="","Add claim; ","")&amp;IF(C79="","Set criteria; ","")&amp;IF(D79="","Define scope; ","")&amp;IF(E79="","Assign owner; ","")&amp;IF(F79="","Set priority; ","")&amp;IF(G79="","Set review status; ","")&amp;IF(AND(G79="Reviewed",OR(H79="",I79="",O79="",P79="")),"Record judgment, basis, reviewer and date; ","")&amp;IF(AND(N79&lt;&gt;"",COUNTIF('Review Library'!$A$6:$A$29,N79)=0),"Unknown prompt; ",""))</f>
      </c>
      <c r="M79" s="22" t="str">
        <f>IF(A79="","",COUNTIF(DecisionsTable[Claim ID],A79))</f>
      </c>
      <c r="N79" s="11"/>
      <c r="O79" s="11"/>
      <c r="P79" s="23"/>
    </row>
    <row r="80" ht="46" customHeight="1">
      <c r="A80" s="11"/>
      <c r="B80" s="11"/>
      <c r="C80" s="11"/>
      <c r="D80" s="11"/>
      <c r="E80" s="11"/>
      <c r="F80" s="11"/>
      <c r="G80" s="11"/>
      <c r="H80" s="11"/>
      <c r="I80" s="11"/>
      <c r="J80" s="22" t="str">
        <f>IF(A80="","",COUNTIF(EvidenceTable[Claim ID],A80))</f>
      </c>
      <c r="K80" s="22" t="str">
        <f>IF(A80="","",COUNTIFS(FindingsTable[Claim ID],A80,FindingsTable[Finding ID],"&lt;&gt;",FindingsTable[Status],"&lt;&gt;Closed")+COUNTIFS(FindingsTable[Claim ID],A80,FindingsTable[Timing (auto)],"Verify closure"))</f>
      </c>
      <c r="L80" s="22" t="str">
        <f>IF(COUNTA(A80:I80,N80:P80)=0,"",IF(A80="","Add ID; ","")&amp;IF(AND(A80&lt;&gt;"",COUNTIF(ClaimsTable[Claim ID],A80)&gt;1),"Duplicate ID; ","")&amp;IF(B80="","Add claim; ","")&amp;IF(C80="","Set criteria; ","")&amp;IF(D80="","Define scope; ","")&amp;IF(E80="","Assign owner; ","")&amp;IF(F80="","Set priority; ","")&amp;IF(G80="","Set review status; ","")&amp;IF(AND(G80="Reviewed",OR(H80="",I80="",O80="",P80="")),"Record judgment, basis, reviewer and date; ","")&amp;IF(AND(N80&lt;&gt;"",COUNTIF('Review Library'!$A$6:$A$29,N80)=0),"Unknown prompt; ",""))</f>
      </c>
      <c r="M80" s="22" t="str">
        <f>IF(A80="","",COUNTIF(DecisionsTable[Claim ID],A80))</f>
      </c>
      <c r="N80" s="11"/>
      <c r="O80" s="11"/>
      <c r="P80" s="23"/>
    </row>
    <row r="81" ht="46" customHeight="1">
      <c r="A81" s="11"/>
      <c r="B81" s="11"/>
      <c r="C81" s="11"/>
      <c r="D81" s="11"/>
      <c r="E81" s="11"/>
      <c r="F81" s="11"/>
      <c r="G81" s="11"/>
      <c r="H81" s="11"/>
      <c r="I81" s="11"/>
      <c r="J81" s="22" t="str">
        <f>IF(A81="","",COUNTIF(EvidenceTable[Claim ID],A81))</f>
      </c>
      <c r="K81" s="22" t="str">
        <f>IF(A81="","",COUNTIFS(FindingsTable[Claim ID],A81,FindingsTable[Finding ID],"&lt;&gt;",FindingsTable[Status],"&lt;&gt;Closed")+COUNTIFS(FindingsTable[Claim ID],A81,FindingsTable[Timing (auto)],"Verify closure"))</f>
      </c>
      <c r="L81" s="22" t="str">
        <f>IF(COUNTA(A81:I81,N81:P81)=0,"",IF(A81="","Add ID; ","")&amp;IF(AND(A81&lt;&gt;"",COUNTIF(ClaimsTable[Claim ID],A81)&gt;1),"Duplicate ID; ","")&amp;IF(B81="","Add claim; ","")&amp;IF(C81="","Set criteria; ","")&amp;IF(D81="","Define scope; ","")&amp;IF(E81="","Assign owner; ","")&amp;IF(F81="","Set priority; ","")&amp;IF(G81="","Set review status; ","")&amp;IF(AND(G81="Reviewed",OR(H81="",I81="",O81="",P81="")),"Record judgment, basis, reviewer and date; ","")&amp;IF(AND(N81&lt;&gt;"",COUNTIF('Review Library'!$A$6:$A$29,N81)=0),"Unknown prompt; ",""))</f>
      </c>
      <c r="M81" s="22" t="str">
        <f>IF(A81="","",COUNTIF(DecisionsTable[Claim ID],A81))</f>
      </c>
      <c r="N81" s="11"/>
      <c r="O81" s="11"/>
      <c r="P81" s="23"/>
    </row>
    <row r="82" ht="46" customHeight="1">
      <c r="A82" s="11"/>
      <c r="B82" s="11"/>
      <c r="C82" s="11"/>
      <c r="D82" s="11"/>
      <c r="E82" s="11"/>
      <c r="F82" s="11"/>
      <c r="G82" s="11"/>
      <c r="H82" s="11"/>
      <c r="I82" s="11"/>
      <c r="J82" s="22" t="str">
        <f>IF(A82="","",COUNTIF(EvidenceTable[Claim ID],A82))</f>
      </c>
      <c r="K82" s="22" t="str">
        <f>IF(A82="","",COUNTIFS(FindingsTable[Claim ID],A82,FindingsTable[Finding ID],"&lt;&gt;",FindingsTable[Status],"&lt;&gt;Closed")+COUNTIFS(FindingsTable[Claim ID],A82,FindingsTable[Timing (auto)],"Verify closure"))</f>
      </c>
      <c r="L82" s="22" t="str">
        <f>IF(COUNTA(A82:I82,N82:P82)=0,"",IF(A82="","Add ID; ","")&amp;IF(AND(A82&lt;&gt;"",COUNTIF(ClaimsTable[Claim ID],A82)&gt;1),"Duplicate ID; ","")&amp;IF(B82="","Add claim; ","")&amp;IF(C82="","Set criteria; ","")&amp;IF(D82="","Define scope; ","")&amp;IF(E82="","Assign owner; ","")&amp;IF(F82="","Set priority; ","")&amp;IF(G82="","Set review status; ","")&amp;IF(AND(G82="Reviewed",OR(H82="",I82="",O82="",P82="")),"Record judgment, basis, reviewer and date; ","")&amp;IF(AND(N82&lt;&gt;"",COUNTIF('Review Library'!$A$6:$A$29,N82)=0),"Unknown prompt; ",""))</f>
      </c>
      <c r="M82" s="22" t="str">
        <f>IF(A82="","",COUNTIF(DecisionsTable[Claim ID],A82))</f>
      </c>
      <c r="N82" s="11"/>
      <c r="O82" s="11"/>
      <c r="P82" s="23"/>
    </row>
    <row r="83" ht="46" customHeight="1">
      <c r="A83" s="11"/>
      <c r="B83" s="11"/>
      <c r="C83" s="11"/>
      <c r="D83" s="11"/>
      <c r="E83" s="11"/>
      <c r="F83" s="11"/>
      <c r="G83" s="11"/>
      <c r="H83" s="11"/>
      <c r="I83" s="11"/>
      <c r="J83" s="22" t="str">
        <f>IF(A83="","",COUNTIF(EvidenceTable[Claim ID],A83))</f>
      </c>
      <c r="K83" s="22" t="str">
        <f>IF(A83="","",COUNTIFS(FindingsTable[Claim ID],A83,FindingsTable[Finding ID],"&lt;&gt;",FindingsTable[Status],"&lt;&gt;Closed")+COUNTIFS(FindingsTable[Claim ID],A83,FindingsTable[Timing (auto)],"Verify closure"))</f>
      </c>
      <c r="L83" s="22" t="str">
        <f>IF(COUNTA(A83:I83,N83:P83)=0,"",IF(A83="","Add ID; ","")&amp;IF(AND(A83&lt;&gt;"",COUNTIF(ClaimsTable[Claim ID],A83)&gt;1),"Duplicate ID; ","")&amp;IF(B83="","Add claim; ","")&amp;IF(C83="","Set criteria; ","")&amp;IF(D83="","Define scope; ","")&amp;IF(E83="","Assign owner; ","")&amp;IF(F83="","Set priority; ","")&amp;IF(G83="","Set review status; ","")&amp;IF(AND(G83="Reviewed",OR(H83="",I83="",O83="",P83="")),"Record judgment, basis, reviewer and date; ","")&amp;IF(AND(N83&lt;&gt;"",COUNTIF('Review Library'!$A$6:$A$29,N83)=0),"Unknown prompt; ",""))</f>
      </c>
      <c r="M83" s="22" t="str">
        <f>IF(A83="","",COUNTIF(DecisionsTable[Claim ID],A83))</f>
      </c>
      <c r="N83" s="11"/>
      <c r="O83" s="11"/>
      <c r="P83" s="23"/>
    </row>
    <row r="84" ht="46" customHeight="1">
      <c r="A84" s="11"/>
      <c r="B84" s="11"/>
      <c r="C84" s="11"/>
      <c r="D84" s="11"/>
      <c r="E84" s="11"/>
      <c r="F84" s="11"/>
      <c r="G84" s="11"/>
      <c r="H84" s="11"/>
      <c r="I84" s="11"/>
      <c r="J84" s="22" t="str">
        <f>IF(A84="","",COUNTIF(EvidenceTable[Claim ID],A84))</f>
      </c>
      <c r="K84" s="22" t="str">
        <f>IF(A84="","",COUNTIFS(FindingsTable[Claim ID],A84,FindingsTable[Finding ID],"&lt;&gt;",FindingsTable[Status],"&lt;&gt;Closed")+COUNTIFS(FindingsTable[Claim ID],A84,FindingsTable[Timing (auto)],"Verify closure"))</f>
      </c>
      <c r="L84" s="22" t="str">
        <f>IF(COUNTA(A84:I84,N84:P84)=0,"",IF(A84="","Add ID; ","")&amp;IF(AND(A84&lt;&gt;"",COUNTIF(ClaimsTable[Claim ID],A84)&gt;1),"Duplicate ID; ","")&amp;IF(B84="","Add claim; ","")&amp;IF(C84="","Set criteria; ","")&amp;IF(D84="","Define scope; ","")&amp;IF(E84="","Assign owner; ","")&amp;IF(F84="","Set priority; ","")&amp;IF(G84="","Set review status; ","")&amp;IF(AND(G84="Reviewed",OR(H84="",I84="",O84="",P84="")),"Record judgment, basis, reviewer and date; ","")&amp;IF(AND(N84&lt;&gt;"",COUNTIF('Review Library'!$A$6:$A$29,N84)=0),"Unknown prompt; ",""))</f>
      </c>
      <c r="M84" s="22" t="str">
        <f>IF(A84="","",COUNTIF(DecisionsTable[Claim ID],A84))</f>
      </c>
      <c r="N84" s="11"/>
      <c r="O84" s="11"/>
      <c r="P84" s="23"/>
    </row>
    <row r="85" ht="46" customHeight="1">
      <c r="A85" s="11"/>
      <c r="B85" s="11"/>
      <c r="C85" s="11"/>
      <c r="D85" s="11"/>
      <c r="E85" s="11"/>
      <c r="F85" s="11"/>
      <c r="G85" s="11"/>
      <c r="H85" s="11"/>
      <c r="I85" s="11"/>
      <c r="J85" s="22" t="str">
        <f>IF(A85="","",COUNTIF(EvidenceTable[Claim ID],A85))</f>
      </c>
      <c r="K85" s="22" t="str">
        <f>IF(A85="","",COUNTIFS(FindingsTable[Claim ID],A85,FindingsTable[Finding ID],"&lt;&gt;",FindingsTable[Status],"&lt;&gt;Closed")+COUNTIFS(FindingsTable[Claim ID],A85,FindingsTable[Timing (auto)],"Verify closure"))</f>
      </c>
      <c r="L85" s="22" t="str">
        <f>IF(COUNTA(A85:I85,N85:P85)=0,"",IF(A85="","Add ID; ","")&amp;IF(AND(A85&lt;&gt;"",COUNTIF(ClaimsTable[Claim ID],A85)&gt;1),"Duplicate ID; ","")&amp;IF(B85="","Add claim; ","")&amp;IF(C85="","Set criteria; ","")&amp;IF(D85="","Define scope; ","")&amp;IF(E85="","Assign owner; ","")&amp;IF(F85="","Set priority; ","")&amp;IF(G85="","Set review status; ","")&amp;IF(AND(G85="Reviewed",OR(H85="",I85="",O85="",P85="")),"Record judgment, basis, reviewer and date; ","")&amp;IF(AND(N85&lt;&gt;"",COUNTIF('Review Library'!$A$6:$A$29,N85)=0),"Unknown prompt; ",""))</f>
      </c>
      <c r="M85" s="22" t="str">
        <f>IF(A85="","",COUNTIF(DecisionsTable[Claim ID],A85))</f>
      </c>
      <c r="N85" s="11"/>
      <c r="O85" s="11"/>
      <c r="P85" s="23"/>
    </row>
    <row r="86" ht="46" customHeight="1">
      <c r="A86" s="11"/>
      <c r="B86" s="11"/>
      <c r="C86" s="11"/>
      <c r="D86" s="11"/>
      <c r="E86" s="11"/>
      <c r="F86" s="11"/>
      <c r="G86" s="11"/>
      <c r="H86" s="11"/>
      <c r="I86" s="11"/>
      <c r="J86" s="22" t="str">
        <f>IF(A86="","",COUNTIF(EvidenceTable[Claim ID],A86))</f>
      </c>
      <c r="K86" s="22" t="str">
        <f>IF(A86="","",COUNTIFS(FindingsTable[Claim ID],A86,FindingsTable[Finding ID],"&lt;&gt;",FindingsTable[Status],"&lt;&gt;Closed")+COUNTIFS(FindingsTable[Claim ID],A86,FindingsTable[Timing (auto)],"Verify closure"))</f>
      </c>
      <c r="L86" s="22" t="str">
        <f>IF(COUNTA(A86:I86,N86:P86)=0,"",IF(A86="","Add ID; ","")&amp;IF(AND(A86&lt;&gt;"",COUNTIF(ClaimsTable[Claim ID],A86)&gt;1),"Duplicate ID; ","")&amp;IF(B86="","Add claim; ","")&amp;IF(C86="","Set criteria; ","")&amp;IF(D86="","Define scope; ","")&amp;IF(E86="","Assign owner; ","")&amp;IF(F86="","Set priority; ","")&amp;IF(G86="","Set review status; ","")&amp;IF(AND(G86="Reviewed",OR(H86="",I86="",O86="",P86="")),"Record judgment, basis, reviewer and date; ","")&amp;IF(AND(N86&lt;&gt;"",COUNTIF('Review Library'!$A$6:$A$29,N86)=0),"Unknown prompt; ",""))</f>
      </c>
      <c r="M86" s="22" t="str">
        <f>IF(A86="","",COUNTIF(DecisionsTable[Claim ID],A86))</f>
      </c>
      <c r="N86" s="11"/>
      <c r="O86" s="11"/>
      <c r="P86" s="23"/>
    </row>
    <row r="87" ht="46" customHeight="1">
      <c r="A87" s="11"/>
      <c r="B87" s="11"/>
      <c r="C87" s="11"/>
      <c r="D87" s="11"/>
      <c r="E87" s="11"/>
      <c r="F87" s="11"/>
      <c r="G87" s="11"/>
      <c r="H87" s="11"/>
      <c r="I87" s="11"/>
      <c r="J87" s="22" t="str">
        <f>IF(A87="","",COUNTIF(EvidenceTable[Claim ID],A87))</f>
      </c>
      <c r="K87" s="22" t="str">
        <f>IF(A87="","",COUNTIFS(FindingsTable[Claim ID],A87,FindingsTable[Finding ID],"&lt;&gt;",FindingsTable[Status],"&lt;&gt;Closed")+COUNTIFS(FindingsTable[Claim ID],A87,FindingsTable[Timing (auto)],"Verify closure"))</f>
      </c>
      <c r="L87" s="22" t="str">
        <f>IF(COUNTA(A87:I87,N87:P87)=0,"",IF(A87="","Add ID; ","")&amp;IF(AND(A87&lt;&gt;"",COUNTIF(ClaimsTable[Claim ID],A87)&gt;1),"Duplicate ID; ","")&amp;IF(B87="","Add claim; ","")&amp;IF(C87="","Set criteria; ","")&amp;IF(D87="","Define scope; ","")&amp;IF(E87="","Assign owner; ","")&amp;IF(F87="","Set priority; ","")&amp;IF(G87="","Set review status; ","")&amp;IF(AND(G87="Reviewed",OR(H87="",I87="",O87="",P87="")),"Record judgment, basis, reviewer and date; ","")&amp;IF(AND(N87&lt;&gt;"",COUNTIF('Review Library'!$A$6:$A$29,N87)=0),"Unknown prompt; ",""))</f>
      </c>
      <c r="M87" s="22" t="str">
        <f>IF(A87="","",COUNTIF(DecisionsTable[Claim ID],A87))</f>
      </c>
      <c r="N87" s="11"/>
      <c r="O87" s="11"/>
      <c r="P87" s="23"/>
    </row>
    <row r="88" ht="46" customHeight="1">
      <c r="A88" s="11"/>
      <c r="B88" s="11"/>
      <c r="C88" s="11"/>
      <c r="D88" s="11"/>
      <c r="E88" s="11"/>
      <c r="F88" s="11"/>
      <c r="G88" s="11"/>
      <c r="H88" s="11"/>
      <c r="I88" s="11"/>
      <c r="J88" s="22" t="str">
        <f>IF(A88="","",COUNTIF(EvidenceTable[Claim ID],A88))</f>
      </c>
      <c r="K88" s="22" t="str">
        <f>IF(A88="","",COUNTIFS(FindingsTable[Claim ID],A88,FindingsTable[Finding ID],"&lt;&gt;",FindingsTable[Status],"&lt;&gt;Closed")+COUNTIFS(FindingsTable[Claim ID],A88,FindingsTable[Timing (auto)],"Verify closure"))</f>
      </c>
      <c r="L88" s="22" t="str">
        <f>IF(COUNTA(A88:I88,N88:P88)=0,"",IF(A88="","Add ID; ","")&amp;IF(AND(A88&lt;&gt;"",COUNTIF(ClaimsTable[Claim ID],A88)&gt;1),"Duplicate ID; ","")&amp;IF(B88="","Add claim; ","")&amp;IF(C88="","Set criteria; ","")&amp;IF(D88="","Define scope; ","")&amp;IF(E88="","Assign owner; ","")&amp;IF(F88="","Set priority; ","")&amp;IF(G88="","Set review status; ","")&amp;IF(AND(G88="Reviewed",OR(H88="",I88="",O88="",P88="")),"Record judgment, basis, reviewer and date; ","")&amp;IF(AND(N88&lt;&gt;"",COUNTIF('Review Library'!$A$6:$A$29,N88)=0),"Unknown prompt; ",""))</f>
      </c>
      <c r="M88" s="22" t="str">
        <f>IF(A88="","",COUNTIF(DecisionsTable[Claim ID],A88))</f>
      </c>
      <c r="N88" s="11"/>
      <c r="O88" s="11"/>
      <c r="P88" s="23"/>
    </row>
    <row r="89" ht="46" customHeight="1">
      <c r="A89" s="11"/>
      <c r="B89" s="11"/>
      <c r="C89" s="11"/>
      <c r="D89" s="11"/>
      <c r="E89" s="11"/>
      <c r="F89" s="11"/>
      <c r="G89" s="11"/>
      <c r="H89" s="11"/>
      <c r="I89" s="11"/>
      <c r="J89" s="22" t="str">
        <f>IF(A89="","",COUNTIF(EvidenceTable[Claim ID],A89))</f>
      </c>
      <c r="K89" s="22" t="str">
        <f>IF(A89="","",COUNTIFS(FindingsTable[Claim ID],A89,FindingsTable[Finding ID],"&lt;&gt;",FindingsTable[Status],"&lt;&gt;Closed")+COUNTIFS(FindingsTable[Claim ID],A89,FindingsTable[Timing (auto)],"Verify closure"))</f>
      </c>
      <c r="L89" s="22" t="str">
        <f>IF(COUNTA(A89:I89,N89:P89)=0,"",IF(A89="","Add ID; ","")&amp;IF(AND(A89&lt;&gt;"",COUNTIF(ClaimsTable[Claim ID],A89)&gt;1),"Duplicate ID; ","")&amp;IF(B89="","Add claim; ","")&amp;IF(C89="","Set criteria; ","")&amp;IF(D89="","Define scope; ","")&amp;IF(E89="","Assign owner; ","")&amp;IF(F89="","Set priority; ","")&amp;IF(G89="","Set review status; ","")&amp;IF(AND(G89="Reviewed",OR(H89="",I89="",O89="",P89="")),"Record judgment, basis, reviewer and date; ","")&amp;IF(AND(N89&lt;&gt;"",COUNTIF('Review Library'!$A$6:$A$29,N89)=0),"Unknown prompt; ",""))</f>
      </c>
      <c r="M89" s="22" t="str">
        <f>IF(A89="","",COUNTIF(DecisionsTable[Claim ID],A89))</f>
      </c>
      <c r="N89" s="11"/>
      <c r="O89" s="11"/>
      <c r="P89" s="23"/>
    </row>
    <row r="90" ht="46" customHeight="1">
      <c r="A90" s="11"/>
      <c r="B90" s="11"/>
      <c r="C90" s="11"/>
      <c r="D90" s="11"/>
      <c r="E90" s="11"/>
      <c r="F90" s="11"/>
      <c r="G90" s="11"/>
      <c r="H90" s="11"/>
      <c r="I90" s="11"/>
      <c r="J90" s="22" t="str">
        <f>IF(A90="","",COUNTIF(EvidenceTable[Claim ID],A90))</f>
      </c>
      <c r="K90" s="22" t="str">
        <f>IF(A90="","",COUNTIFS(FindingsTable[Claim ID],A90,FindingsTable[Finding ID],"&lt;&gt;",FindingsTable[Status],"&lt;&gt;Closed")+COUNTIFS(FindingsTable[Claim ID],A90,FindingsTable[Timing (auto)],"Verify closure"))</f>
      </c>
      <c r="L90" s="22" t="str">
        <f>IF(COUNTA(A90:I90,N90:P90)=0,"",IF(A90="","Add ID; ","")&amp;IF(AND(A90&lt;&gt;"",COUNTIF(ClaimsTable[Claim ID],A90)&gt;1),"Duplicate ID; ","")&amp;IF(B90="","Add claim; ","")&amp;IF(C90="","Set criteria; ","")&amp;IF(D90="","Define scope; ","")&amp;IF(E90="","Assign owner; ","")&amp;IF(F90="","Set priority; ","")&amp;IF(G90="","Set review status; ","")&amp;IF(AND(G90="Reviewed",OR(H90="",I90="",O90="",P90="")),"Record judgment, basis, reviewer and date; ","")&amp;IF(AND(N90&lt;&gt;"",COUNTIF('Review Library'!$A$6:$A$29,N90)=0),"Unknown prompt; ",""))</f>
      </c>
      <c r="M90" s="22" t="str">
        <f>IF(A90="","",COUNTIF(DecisionsTable[Claim ID],A90))</f>
      </c>
      <c r="N90" s="11"/>
      <c r="O90" s="11"/>
      <c r="P90" s="23"/>
    </row>
    <row r="91" ht="46" customHeight="1">
      <c r="A91" s="11"/>
      <c r="B91" s="11"/>
      <c r="C91" s="11"/>
      <c r="D91" s="11"/>
      <c r="E91" s="11"/>
      <c r="F91" s="11"/>
      <c r="G91" s="11"/>
      <c r="H91" s="11"/>
      <c r="I91" s="11"/>
      <c r="J91" s="22" t="str">
        <f>IF(A91="","",COUNTIF(EvidenceTable[Claim ID],A91))</f>
      </c>
      <c r="K91" s="22" t="str">
        <f>IF(A91="","",COUNTIFS(FindingsTable[Claim ID],A91,FindingsTable[Finding ID],"&lt;&gt;",FindingsTable[Status],"&lt;&gt;Closed")+COUNTIFS(FindingsTable[Claim ID],A91,FindingsTable[Timing (auto)],"Verify closure"))</f>
      </c>
      <c r="L91" s="22" t="str">
        <f>IF(COUNTA(A91:I91,N91:P91)=0,"",IF(A91="","Add ID; ","")&amp;IF(AND(A91&lt;&gt;"",COUNTIF(ClaimsTable[Claim ID],A91)&gt;1),"Duplicate ID; ","")&amp;IF(B91="","Add claim; ","")&amp;IF(C91="","Set criteria; ","")&amp;IF(D91="","Define scope; ","")&amp;IF(E91="","Assign owner; ","")&amp;IF(F91="","Set priority; ","")&amp;IF(G91="","Set review status; ","")&amp;IF(AND(G91="Reviewed",OR(H91="",I91="",O91="",P91="")),"Record judgment, basis, reviewer and date; ","")&amp;IF(AND(N91&lt;&gt;"",COUNTIF('Review Library'!$A$6:$A$29,N91)=0),"Unknown prompt; ",""))</f>
      </c>
      <c r="M91" s="22" t="str">
        <f>IF(A91="","",COUNTIF(DecisionsTable[Claim ID],A91))</f>
      </c>
      <c r="N91" s="11"/>
      <c r="O91" s="11"/>
      <c r="P91" s="23"/>
    </row>
    <row r="92" ht="46" customHeight="1">
      <c r="A92" s="11"/>
      <c r="B92" s="11"/>
      <c r="C92" s="11"/>
      <c r="D92" s="11"/>
      <c r="E92" s="11"/>
      <c r="F92" s="11"/>
      <c r="G92" s="11"/>
      <c r="H92" s="11"/>
      <c r="I92" s="11"/>
      <c r="J92" s="22" t="str">
        <f>IF(A92="","",COUNTIF(EvidenceTable[Claim ID],A92))</f>
      </c>
      <c r="K92" s="22" t="str">
        <f>IF(A92="","",COUNTIFS(FindingsTable[Claim ID],A92,FindingsTable[Finding ID],"&lt;&gt;",FindingsTable[Status],"&lt;&gt;Closed")+COUNTIFS(FindingsTable[Claim ID],A92,FindingsTable[Timing (auto)],"Verify closure"))</f>
      </c>
      <c r="L92" s="22" t="str">
        <f>IF(COUNTA(A92:I92,N92:P92)=0,"",IF(A92="","Add ID; ","")&amp;IF(AND(A92&lt;&gt;"",COUNTIF(ClaimsTable[Claim ID],A92)&gt;1),"Duplicate ID; ","")&amp;IF(B92="","Add claim; ","")&amp;IF(C92="","Set criteria; ","")&amp;IF(D92="","Define scope; ","")&amp;IF(E92="","Assign owner; ","")&amp;IF(F92="","Set priority; ","")&amp;IF(G92="","Set review status; ","")&amp;IF(AND(G92="Reviewed",OR(H92="",I92="",O92="",P92="")),"Record judgment, basis, reviewer and date; ","")&amp;IF(AND(N92&lt;&gt;"",COUNTIF('Review Library'!$A$6:$A$29,N92)=0),"Unknown prompt; ",""))</f>
      </c>
      <c r="M92" s="22" t="str">
        <f>IF(A92="","",COUNTIF(DecisionsTable[Claim ID],A92))</f>
      </c>
      <c r="N92" s="11"/>
      <c r="O92" s="11"/>
      <c r="P92" s="23"/>
    </row>
    <row r="93" ht="46" customHeight="1">
      <c r="A93" s="11"/>
      <c r="B93" s="11"/>
      <c r="C93" s="11"/>
      <c r="D93" s="11"/>
      <c r="E93" s="11"/>
      <c r="F93" s="11"/>
      <c r="G93" s="11"/>
      <c r="H93" s="11"/>
      <c r="I93" s="11"/>
      <c r="J93" s="22" t="str">
        <f>IF(A93="","",COUNTIF(EvidenceTable[Claim ID],A93))</f>
      </c>
      <c r="K93" s="22" t="str">
        <f>IF(A93="","",COUNTIFS(FindingsTable[Claim ID],A93,FindingsTable[Finding ID],"&lt;&gt;",FindingsTable[Status],"&lt;&gt;Closed")+COUNTIFS(FindingsTable[Claim ID],A93,FindingsTable[Timing (auto)],"Verify closure"))</f>
      </c>
      <c r="L93" s="22" t="str">
        <f>IF(COUNTA(A93:I93,N93:P93)=0,"",IF(A93="","Add ID; ","")&amp;IF(AND(A93&lt;&gt;"",COUNTIF(ClaimsTable[Claim ID],A93)&gt;1),"Duplicate ID; ","")&amp;IF(B93="","Add claim; ","")&amp;IF(C93="","Set criteria; ","")&amp;IF(D93="","Define scope; ","")&amp;IF(E93="","Assign owner; ","")&amp;IF(F93="","Set priority; ","")&amp;IF(G93="","Set review status; ","")&amp;IF(AND(G93="Reviewed",OR(H93="",I93="",O93="",P93="")),"Record judgment, basis, reviewer and date; ","")&amp;IF(AND(N93&lt;&gt;"",COUNTIF('Review Library'!$A$6:$A$29,N93)=0),"Unknown prompt; ",""))</f>
      </c>
      <c r="M93" s="22" t="str">
        <f>IF(A93="","",COUNTIF(DecisionsTable[Claim ID],A93))</f>
      </c>
      <c r="N93" s="11"/>
      <c r="O93" s="11"/>
      <c r="P93" s="23"/>
    </row>
    <row r="94" ht="46" customHeight="1">
      <c r="A94" s="11"/>
      <c r="B94" s="11"/>
      <c r="C94" s="11"/>
      <c r="D94" s="11"/>
      <c r="E94" s="11"/>
      <c r="F94" s="11"/>
      <c r="G94" s="11"/>
      <c r="H94" s="11"/>
      <c r="I94" s="11"/>
      <c r="J94" s="22" t="str">
        <f>IF(A94="","",COUNTIF(EvidenceTable[Claim ID],A94))</f>
      </c>
      <c r="K94" s="22" t="str">
        <f>IF(A94="","",COUNTIFS(FindingsTable[Claim ID],A94,FindingsTable[Finding ID],"&lt;&gt;",FindingsTable[Status],"&lt;&gt;Closed")+COUNTIFS(FindingsTable[Claim ID],A94,FindingsTable[Timing (auto)],"Verify closure"))</f>
      </c>
      <c r="L94" s="22" t="str">
        <f>IF(COUNTA(A94:I94,N94:P94)=0,"",IF(A94="","Add ID; ","")&amp;IF(AND(A94&lt;&gt;"",COUNTIF(ClaimsTable[Claim ID],A94)&gt;1),"Duplicate ID; ","")&amp;IF(B94="","Add claim; ","")&amp;IF(C94="","Set criteria; ","")&amp;IF(D94="","Define scope; ","")&amp;IF(E94="","Assign owner; ","")&amp;IF(F94="","Set priority; ","")&amp;IF(G94="","Set review status; ","")&amp;IF(AND(G94="Reviewed",OR(H94="",I94="",O94="",P94="")),"Record judgment, basis, reviewer and date; ","")&amp;IF(AND(N94&lt;&gt;"",COUNTIF('Review Library'!$A$6:$A$29,N94)=0),"Unknown prompt; ",""))</f>
      </c>
      <c r="M94" s="22" t="str">
        <f>IF(A94="","",COUNTIF(DecisionsTable[Claim ID],A94))</f>
      </c>
      <c r="N94" s="11"/>
      <c r="O94" s="11"/>
      <c r="P94" s="23"/>
    </row>
    <row r="95" ht="46" customHeight="1">
      <c r="A95" s="11"/>
      <c r="B95" s="11"/>
      <c r="C95" s="11"/>
      <c r="D95" s="11"/>
      <c r="E95" s="11"/>
      <c r="F95" s="11"/>
      <c r="G95" s="11"/>
      <c r="H95" s="11"/>
      <c r="I95" s="11"/>
      <c r="J95" s="22" t="str">
        <f>IF(A95="","",COUNTIF(EvidenceTable[Claim ID],A95))</f>
      </c>
      <c r="K95" s="22" t="str">
        <f>IF(A95="","",COUNTIFS(FindingsTable[Claim ID],A95,FindingsTable[Finding ID],"&lt;&gt;",FindingsTable[Status],"&lt;&gt;Closed")+COUNTIFS(FindingsTable[Claim ID],A95,FindingsTable[Timing (auto)],"Verify closure"))</f>
      </c>
      <c r="L95" s="22" t="str">
        <f>IF(COUNTA(A95:I95,N95:P95)=0,"",IF(A95="","Add ID; ","")&amp;IF(AND(A95&lt;&gt;"",COUNTIF(ClaimsTable[Claim ID],A95)&gt;1),"Duplicate ID; ","")&amp;IF(B95="","Add claim; ","")&amp;IF(C95="","Set criteria; ","")&amp;IF(D95="","Define scope; ","")&amp;IF(E95="","Assign owner; ","")&amp;IF(F95="","Set priority; ","")&amp;IF(G95="","Set review status; ","")&amp;IF(AND(G95="Reviewed",OR(H95="",I95="",O95="",P95="")),"Record judgment, basis, reviewer and date; ","")&amp;IF(AND(N95&lt;&gt;"",COUNTIF('Review Library'!$A$6:$A$29,N95)=0),"Unknown prompt; ",""))</f>
      </c>
      <c r="M95" s="22" t="str">
        <f>IF(A95="","",COUNTIF(DecisionsTable[Claim ID],A95))</f>
      </c>
      <c r="N95" s="11"/>
      <c r="O95" s="11"/>
      <c r="P95" s="23"/>
    </row>
    <row r="96" ht="46" customHeight="1">
      <c r="A96" s="11"/>
      <c r="B96" s="11"/>
      <c r="C96" s="11"/>
      <c r="D96" s="11"/>
      <c r="E96" s="11"/>
      <c r="F96" s="11"/>
      <c r="G96" s="11"/>
      <c r="H96" s="11"/>
      <c r="I96" s="11"/>
      <c r="J96" s="22" t="str">
        <f>IF(A96="","",COUNTIF(EvidenceTable[Claim ID],A96))</f>
      </c>
      <c r="K96" s="22" t="str">
        <f>IF(A96="","",COUNTIFS(FindingsTable[Claim ID],A96,FindingsTable[Finding ID],"&lt;&gt;",FindingsTable[Status],"&lt;&gt;Closed")+COUNTIFS(FindingsTable[Claim ID],A96,FindingsTable[Timing (auto)],"Verify closure"))</f>
      </c>
      <c r="L96" s="22" t="str">
        <f>IF(COUNTA(A96:I96,N96:P96)=0,"",IF(A96="","Add ID; ","")&amp;IF(AND(A96&lt;&gt;"",COUNTIF(ClaimsTable[Claim ID],A96)&gt;1),"Duplicate ID; ","")&amp;IF(B96="","Add claim; ","")&amp;IF(C96="","Set criteria; ","")&amp;IF(D96="","Define scope; ","")&amp;IF(E96="","Assign owner; ","")&amp;IF(F96="","Set priority; ","")&amp;IF(G96="","Set review status; ","")&amp;IF(AND(G96="Reviewed",OR(H96="",I96="",O96="",P96="")),"Record judgment, basis, reviewer and date; ","")&amp;IF(AND(N96&lt;&gt;"",COUNTIF('Review Library'!$A$6:$A$29,N96)=0),"Unknown prompt; ",""))</f>
      </c>
      <c r="M96" s="22" t="str">
        <f>IF(A96="","",COUNTIF(DecisionsTable[Claim ID],A96))</f>
      </c>
      <c r="N96" s="11"/>
      <c r="O96" s="11"/>
      <c r="P96" s="23"/>
    </row>
    <row r="97" ht="46" customHeight="1">
      <c r="A97" s="11"/>
      <c r="B97" s="11"/>
      <c r="C97" s="11"/>
      <c r="D97" s="11"/>
      <c r="E97" s="11"/>
      <c r="F97" s="11"/>
      <c r="G97" s="11"/>
      <c r="H97" s="11"/>
      <c r="I97" s="11"/>
      <c r="J97" s="22" t="str">
        <f>IF(A97="","",COUNTIF(EvidenceTable[Claim ID],A97))</f>
      </c>
      <c r="K97" s="22" t="str">
        <f>IF(A97="","",COUNTIFS(FindingsTable[Claim ID],A97,FindingsTable[Finding ID],"&lt;&gt;",FindingsTable[Status],"&lt;&gt;Closed")+COUNTIFS(FindingsTable[Claim ID],A97,FindingsTable[Timing (auto)],"Verify closure"))</f>
      </c>
      <c r="L97" s="22" t="str">
        <f>IF(COUNTA(A97:I97,N97:P97)=0,"",IF(A97="","Add ID; ","")&amp;IF(AND(A97&lt;&gt;"",COUNTIF(ClaimsTable[Claim ID],A97)&gt;1),"Duplicate ID; ","")&amp;IF(B97="","Add claim; ","")&amp;IF(C97="","Set criteria; ","")&amp;IF(D97="","Define scope; ","")&amp;IF(E97="","Assign owner; ","")&amp;IF(F97="","Set priority; ","")&amp;IF(G97="","Set review status; ","")&amp;IF(AND(G97="Reviewed",OR(H97="",I97="",O97="",P97="")),"Record judgment, basis, reviewer and date; ","")&amp;IF(AND(N97&lt;&gt;"",COUNTIF('Review Library'!$A$6:$A$29,N97)=0),"Unknown prompt; ",""))</f>
      </c>
      <c r="M97" s="22" t="str">
        <f>IF(A97="","",COUNTIF(DecisionsTable[Claim ID],A97))</f>
      </c>
      <c r="N97" s="11"/>
      <c r="O97" s="11"/>
      <c r="P97" s="23"/>
    </row>
    <row r="98" ht="46" customHeight="1">
      <c r="A98" s="11"/>
      <c r="B98" s="11"/>
      <c r="C98" s="11"/>
      <c r="D98" s="11"/>
      <c r="E98" s="11"/>
      <c r="F98" s="11"/>
      <c r="G98" s="11"/>
      <c r="H98" s="11"/>
      <c r="I98" s="11"/>
      <c r="J98" s="22" t="str">
        <f>IF(A98="","",COUNTIF(EvidenceTable[Claim ID],A98))</f>
      </c>
      <c r="K98" s="22" t="str">
        <f>IF(A98="","",COUNTIFS(FindingsTable[Claim ID],A98,FindingsTable[Finding ID],"&lt;&gt;",FindingsTable[Status],"&lt;&gt;Closed")+COUNTIFS(FindingsTable[Claim ID],A98,FindingsTable[Timing (auto)],"Verify closure"))</f>
      </c>
      <c r="L98" s="22" t="str">
        <f>IF(COUNTA(A98:I98,N98:P98)=0,"",IF(A98="","Add ID; ","")&amp;IF(AND(A98&lt;&gt;"",COUNTIF(ClaimsTable[Claim ID],A98)&gt;1),"Duplicate ID; ","")&amp;IF(B98="","Add claim; ","")&amp;IF(C98="","Set criteria; ","")&amp;IF(D98="","Define scope; ","")&amp;IF(E98="","Assign owner; ","")&amp;IF(F98="","Set priority; ","")&amp;IF(G98="","Set review status; ","")&amp;IF(AND(G98="Reviewed",OR(H98="",I98="",O98="",P98="")),"Record judgment, basis, reviewer and date; ","")&amp;IF(AND(N98&lt;&gt;"",COUNTIF('Review Library'!$A$6:$A$29,N98)=0),"Unknown prompt; ",""))</f>
      </c>
      <c r="M98" s="22" t="str">
        <f>IF(A98="","",COUNTIF(DecisionsTable[Claim ID],A98))</f>
      </c>
      <c r="N98" s="11"/>
      <c r="O98" s="11"/>
      <c r="P98" s="23"/>
    </row>
    <row r="99" ht="46" customHeight="1">
      <c r="A99" s="11"/>
      <c r="B99" s="11"/>
      <c r="C99" s="11"/>
      <c r="D99" s="11"/>
      <c r="E99" s="11"/>
      <c r="F99" s="11"/>
      <c r="G99" s="11"/>
      <c r="H99" s="11"/>
      <c r="I99" s="11"/>
      <c r="J99" s="22" t="str">
        <f>IF(A99="","",COUNTIF(EvidenceTable[Claim ID],A99))</f>
      </c>
      <c r="K99" s="22" t="str">
        <f>IF(A99="","",COUNTIFS(FindingsTable[Claim ID],A99,FindingsTable[Finding ID],"&lt;&gt;",FindingsTable[Status],"&lt;&gt;Closed")+COUNTIFS(FindingsTable[Claim ID],A99,FindingsTable[Timing (auto)],"Verify closure"))</f>
      </c>
      <c r="L99" s="22" t="str">
        <f>IF(COUNTA(A99:I99,N99:P99)=0,"",IF(A99="","Add ID; ","")&amp;IF(AND(A99&lt;&gt;"",COUNTIF(ClaimsTable[Claim ID],A99)&gt;1),"Duplicate ID; ","")&amp;IF(B99="","Add claim; ","")&amp;IF(C99="","Set criteria; ","")&amp;IF(D99="","Define scope; ","")&amp;IF(E99="","Assign owner; ","")&amp;IF(F99="","Set priority; ","")&amp;IF(G99="","Set review status; ","")&amp;IF(AND(G99="Reviewed",OR(H99="",I99="",O99="",P99="")),"Record judgment, basis, reviewer and date; ","")&amp;IF(AND(N99&lt;&gt;"",COUNTIF('Review Library'!$A$6:$A$29,N99)=0),"Unknown prompt; ",""))</f>
      </c>
      <c r="M99" s="22" t="str">
        <f>IF(A99="","",COUNTIF(DecisionsTable[Claim ID],A99))</f>
      </c>
      <c r="N99" s="11"/>
      <c r="O99" s="11"/>
      <c r="P99" s="23"/>
    </row>
    <row r="100" ht="46" customHeight="1">
      <c r="A100" s="11"/>
      <c r="B100" s="11"/>
      <c r="C100" s="11"/>
      <c r="D100" s="11"/>
      <c r="E100" s="11"/>
      <c r="F100" s="11"/>
      <c r="G100" s="11"/>
      <c r="H100" s="11"/>
      <c r="I100" s="11"/>
      <c r="J100" s="22" t="str">
        <f>IF(A100="","",COUNTIF(EvidenceTable[Claim ID],A100))</f>
      </c>
      <c r="K100" s="22" t="str">
        <f>IF(A100="","",COUNTIFS(FindingsTable[Claim ID],A100,FindingsTable[Finding ID],"&lt;&gt;",FindingsTable[Status],"&lt;&gt;Closed")+COUNTIFS(FindingsTable[Claim ID],A100,FindingsTable[Timing (auto)],"Verify closure"))</f>
      </c>
      <c r="L100" s="22" t="str">
        <f>IF(COUNTA(A100:I100,N100:P100)=0,"",IF(A100="","Add ID; ","")&amp;IF(AND(A100&lt;&gt;"",COUNTIF(ClaimsTable[Claim ID],A100)&gt;1),"Duplicate ID; ","")&amp;IF(B100="","Add claim; ","")&amp;IF(C100="","Set criteria; ","")&amp;IF(D100="","Define scope; ","")&amp;IF(E100="","Assign owner; ","")&amp;IF(F100="","Set priority; ","")&amp;IF(G100="","Set review status; ","")&amp;IF(AND(G100="Reviewed",OR(H100="",I100="",O100="",P100="")),"Record judgment, basis, reviewer and date; ","")&amp;IF(AND(N100&lt;&gt;"",COUNTIF('Review Library'!$A$6:$A$29,N100)=0),"Unknown prompt; ",""))</f>
      </c>
      <c r="M100" s="22" t="str">
        <f>IF(A100="","",COUNTIF(DecisionsTable[Claim ID],A100))</f>
      </c>
      <c r="N100" s="11"/>
      <c r="O100" s="11"/>
      <c r="P100" s="23"/>
    </row>
    <row r="101" ht="46" customHeight="1">
      <c r="A101" s="11"/>
      <c r="B101" s="11"/>
      <c r="C101" s="11"/>
      <c r="D101" s="11"/>
      <c r="E101" s="11"/>
      <c r="F101" s="11"/>
      <c r="G101" s="11"/>
      <c r="H101" s="11"/>
      <c r="I101" s="11"/>
      <c r="J101" s="22" t="str">
        <f>IF(A101="","",COUNTIF(EvidenceTable[Claim ID],A101))</f>
      </c>
      <c r="K101" s="22" t="str">
        <f>IF(A101="","",COUNTIFS(FindingsTable[Claim ID],A101,FindingsTable[Finding ID],"&lt;&gt;",FindingsTable[Status],"&lt;&gt;Closed")+COUNTIFS(FindingsTable[Claim ID],A101,FindingsTable[Timing (auto)],"Verify closure"))</f>
      </c>
      <c r="L101" s="22" t="str">
        <f>IF(COUNTA(A101:I101,N101:P101)=0,"",IF(A101="","Add ID; ","")&amp;IF(AND(A101&lt;&gt;"",COUNTIF(ClaimsTable[Claim ID],A101)&gt;1),"Duplicate ID; ","")&amp;IF(B101="","Add claim; ","")&amp;IF(C101="","Set criteria; ","")&amp;IF(D101="","Define scope; ","")&amp;IF(E101="","Assign owner; ","")&amp;IF(F101="","Set priority; ","")&amp;IF(G101="","Set review status; ","")&amp;IF(AND(G101="Reviewed",OR(H101="",I101="",O101="",P101="")),"Record judgment, basis, reviewer and date; ","")&amp;IF(AND(N101&lt;&gt;"",COUNTIF('Review Library'!$A$6:$A$29,N101)=0),"Unknown prompt; ",""))</f>
      </c>
      <c r="M101" s="22" t="str">
        <f>IF(A101="","",COUNTIF(DecisionsTable[Claim ID],A101))</f>
      </c>
      <c r="N101" s="11"/>
      <c r="O101" s="11"/>
      <c r="P101" s="23"/>
    </row>
    <row r="102" ht="46" customHeight="1">
      <c r="A102" s="11"/>
      <c r="B102" s="11"/>
      <c r="C102" s="11"/>
      <c r="D102" s="11"/>
      <c r="E102" s="11"/>
      <c r="F102" s="11"/>
      <c r="G102" s="11"/>
      <c r="H102" s="11"/>
      <c r="I102" s="11"/>
      <c r="J102" s="22" t="str">
        <f>IF(A102="","",COUNTIF(EvidenceTable[Claim ID],A102))</f>
      </c>
      <c r="K102" s="22" t="str">
        <f>IF(A102="","",COUNTIFS(FindingsTable[Claim ID],A102,FindingsTable[Finding ID],"&lt;&gt;",FindingsTable[Status],"&lt;&gt;Closed")+COUNTIFS(FindingsTable[Claim ID],A102,FindingsTable[Timing (auto)],"Verify closure"))</f>
      </c>
      <c r="L102" s="22" t="str">
        <f>IF(COUNTA(A102:I102,N102:P102)=0,"",IF(A102="","Add ID; ","")&amp;IF(AND(A102&lt;&gt;"",COUNTIF(ClaimsTable[Claim ID],A102)&gt;1),"Duplicate ID; ","")&amp;IF(B102="","Add claim; ","")&amp;IF(C102="","Set criteria; ","")&amp;IF(D102="","Define scope; ","")&amp;IF(E102="","Assign owner; ","")&amp;IF(F102="","Set priority; ","")&amp;IF(G102="","Set review status; ","")&amp;IF(AND(G102="Reviewed",OR(H102="",I102="",O102="",P102="")),"Record judgment, basis, reviewer and date; ","")&amp;IF(AND(N102&lt;&gt;"",COUNTIF('Review Library'!$A$6:$A$29,N102)=0),"Unknown prompt; ",""))</f>
      </c>
      <c r="M102" s="22" t="str">
        <f>IF(A102="","",COUNTIF(DecisionsTable[Claim ID],A102))</f>
      </c>
      <c r="N102" s="11"/>
      <c r="O102" s="11"/>
      <c r="P102" s="23"/>
    </row>
    <row r="103" ht="46" customHeight="1">
      <c r="A103" s="11"/>
      <c r="B103" s="11"/>
      <c r="C103" s="11"/>
      <c r="D103" s="11"/>
      <c r="E103" s="11"/>
      <c r="F103" s="11"/>
      <c r="G103" s="11"/>
      <c r="H103" s="11"/>
      <c r="I103" s="11"/>
      <c r="J103" s="22" t="str">
        <f>IF(A103="","",COUNTIF(EvidenceTable[Claim ID],A103))</f>
      </c>
      <c r="K103" s="22" t="str">
        <f>IF(A103="","",COUNTIFS(FindingsTable[Claim ID],A103,FindingsTable[Finding ID],"&lt;&gt;",FindingsTable[Status],"&lt;&gt;Closed")+COUNTIFS(FindingsTable[Claim ID],A103,FindingsTable[Timing (auto)],"Verify closure"))</f>
      </c>
      <c r="L103" s="22" t="str">
        <f>IF(COUNTA(A103:I103,N103:P103)=0,"",IF(A103="","Add ID; ","")&amp;IF(AND(A103&lt;&gt;"",COUNTIF(ClaimsTable[Claim ID],A103)&gt;1),"Duplicate ID; ","")&amp;IF(B103="","Add claim; ","")&amp;IF(C103="","Set criteria; ","")&amp;IF(D103="","Define scope; ","")&amp;IF(E103="","Assign owner; ","")&amp;IF(F103="","Set priority; ","")&amp;IF(G103="","Set review status; ","")&amp;IF(AND(G103="Reviewed",OR(H103="",I103="",O103="",P103="")),"Record judgment, basis, reviewer and date; ","")&amp;IF(AND(N103&lt;&gt;"",COUNTIF('Review Library'!$A$6:$A$29,N103)=0),"Unknown prompt; ",""))</f>
      </c>
      <c r="M103" s="22" t="str">
        <f>IF(A103="","",COUNTIF(DecisionsTable[Claim ID],A103))</f>
      </c>
      <c r="N103" s="11"/>
      <c r="O103" s="11"/>
      <c r="P103" s="23"/>
    </row>
    <row r="104" ht="46" customHeight="1">
      <c r="A104" s="11"/>
      <c r="B104" s="11"/>
      <c r="C104" s="11"/>
      <c r="D104" s="11"/>
      <c r="E104" s="11"/>
      <c r="F104" s="11"/>
      <c r="G104" s="11"/>
      <c r="H104" s="11"/>
      <c r="I104" s="11"/>
      <c r="J104" s="22" t="str">
        <f>IF(A104="","",COUNTIF(EvidenceTable[Claim ID],A104))</f>
      </c>
      <c r="K104" s="22" t="str">
        <f>IF(A104="","",COUNTIFS(FindingsTable[Claim ID],A104,FindingsTable[Finding ID],"&lt;&gt;",FindingsTable[Status],"&lt;&gt;Closed")+COUNTIFS(FindingsTable[Claim ID],A104,FindingsTable[Timing (auto)],"Verify closure"))</f>
      </c>
      <c r="L104" s="22" t="str">
        <f>IF(COUNTA(A104:I104,N104:P104)=0,"",IF(A104="","Add ID; ","")&amp;IF(AND(A104&lt;&gt;"",COUNTIF(ClaimsTable[Claim ID],A104)&gt;1),"Duplicate ID; ","")&amp;IF(B104="","Add claim; ","")&amp;IF(C104="","Set criteria; ","")&amp;IF(D104="","Define scope; ","")&amp;IF(E104="","Assign owner; ","")&amp;IF(F104="","Set priority; ","")&amp;IF(G104="","Set review status; ","")&amp;IF(AND(G104="Reviewed",OR(H104="",I104="",O104="",P104="")),"Record judgment, basis, reviewer and date; ","")&amp;IF(AND(N104&lt;&gt;"",COUNTIF('Review Library'!$A$6:$A$29,N104)=0),"Unknown prompt; ",""))</f>
      </c>
      <c r="M104" s="22" t="str">
        <f>IF(A104="","",COUNTIF(DecisionsTable[Claim ID],A104))</f>
      </c>
      <c r="N104" s="11"/>
      <c r="O104" s="11"/>
      <c r="P104" s="23"/>
    </row>
    <row r="105" ht="46" customHeight="1">
      <c r="A105" s="11"/>
      <c r="B105" s="11"/>
      <c r="C105" s="11"/>
      <c r="D105" s="11"/>
      <c r="E105" s="11"/>
      <c r="F105" s="11"/>
      <c r="G105" s="11"/>
      <c r="H105" s="11"/>
      <c r="I105" s="11"/>
      <c r="J105" s="22" t="str">
        <f>IF(A105="","",COUNTIF(EvidenceTable[Claim ID],A105))</f>
      </c>
      <c r="K105" s="22" t="str">
        <f>IF(A105="","",COUNTIFS(FindingsTable[Claim ID],A105,FindingsTable[Finding ID],"&lt;&gt;",FindingsTable[Status],"&lt;&gt;Closed")+COUNTIFS(FindingsTable[Claim ID],A105,FindingsTable[Timing (auto)],"Verify closure"))</f>
      </c>
      <c r="L105" s="22" t="str">
        <f>IF(COUNTA(A105:I105,N105:P105)=0,"",IF(A105="","Add ID; ","")&amp;IF(AND(A105&lt;&gt;"",COUNTIF(ClaimsTable[Claim ID],A105)&gt;1),"Duplicate ID; ","")&amp;IF(B105="","Add claim; ","")&amp;IF(C105="","Set criteria; ","")&amp;IF(D105="","Define scope; ","")&amp;IF(E105="","Assign owner; ","")&amp;IF(F105="","Set priority; ","")&amp;IF(G105="","Set review status; ","")&amp;IF(AND(G105="Reviewed",OR(H105="",I105="",O105="",P105="")),"Record judgment, basis, reviewer and date; ","")&amp;IF(AND(N105&lt;&gt;"",COUNTIF('Review Library'!$A$6:$A$29,N105)=0),"Unknown prompt; ",""))</f>
      </c>
      <c r="M105" s="22" t="str">
        <f>IF(A105="","",COUNTIF(DecisionsTable[Claim ID],A105))</f>
      </c>
      <c r="N105" s="11"/>
      <c r="O105" s="11"/>
      <c r="P105" s="23"/>
    </row>
  </sheetData>
  <conditionalFormatting sqref="L6:L105">
    <cfRule type="expression" dxfId="0" priority="1">
      <formula>LEN(L6)&gt;0</formula>
    </cfRule>
  </conditionalFormatting>
  <conditionalFormatting sqref="F6:F105">
    <cfRule type="containsText" dxfId="8" priority="2" operator="containsText" text="Critical"/>
  </conditionalFormatting>
  <dataValidations count="4">
    <dataValidation type="list" sqref="F6:F105" allowBlank="1" showErrorMessage="1" errorTitle="Choose a listed value" error="Select a value from the dropdown to keep review categories consistent." errorStyle="stop">
      <formula1>"Critical,High,Medium,Low"</formula1>
    </dataValidation>
    <dataValidation type="list" sqref="G6:G105" allowBlank="1" showErrorMessage="1" errorTitle="Choose a listed value" error="Select a value from the dropdown to keep review categories consistent." errorStyle="stop">
      <formula1>"Not started,In review,Reviewed"</formula1>
    </dataValidation>
    <dataValidation type="list" sqref="H6:H105" allowBlank="1" showErrorMessage="1" errorTitle="Choose a listed value" error="Select a value from the dropdown to keep review categories consistent." errorStyle="stop">
      <formula1>"Supports,Partly supports,Contradicts,Unclear"</formula1>
    </dataValidation>
    <dataValidation type="decimal" operator="between" allowBlank="1" showErrorMessage="1" showInputMessage="1" errorStyle="stop" errorTitle="Enter an Excel date" error="Enter a valid date rather than text." promptTitle="Review date" prompt="Enter an Excel date, for example 2026-10-01." sqref="P6:P105">
      <formula1>1</formula1>
      <formula2>2958465</formula2>
    </dataValidation>
  </dataValidations>
  <hyperlinks>
    <hyperlink ref="A3" location="'Start Here'!A1"/>
    <hyperlink ref="D3" location="'Field Guide'!A46"/>
    <hyperlink ref="G3" location="'Worked Example'!A1"/>
  </hyperlinks>
  <pageMargins left=".3" right=".3" top=".4" bottom=".4" header=".2" footer=".2"/>
  <pageSetup paperSize="9" orientation="landscape" fitToWidth="1" fitToHeight="0"/>
  <tableParts count="1">
    <tablePart r:id="Rf01d55d163394d1b"/>
  </tableParts>
</worksheet>
</file>

<file path=xl/worksheets/sheet5.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16" hidden="0" customWidth="1"/>
    <col min="4" max="4" width="24" hidden="0" customWidth="1"/>
    <col min="5" max="5" width="46" hidden="0" customWidth="1"/>
    <col min="6" max="6" width="16" hidden="0" customWidth="1"/>
    <col min="7" max="7" width="40" hidden="0" customWidth="1"/>
    <col min="8" max="8" width="48" hidden="0" customWidth="1"/>
    <col min="9" max="9" width="24" hidden="0" customWidth="1"/>
    <col min="10" max="10" width="25" hidden="0" customWidth="1"/>
    <col min="11" max="11" width="37" hidden="0" customWidth="1"/>
    <col min="12" max="12" width="32" hidden="0" customWidth="1"/>
  </cols>
  <sheetData>
    <row r="1" ht="30" customHeight="1">
      <c r="A1" s="3" t="str">
        <v>Risks and controls</v>
      </c>
      <c r="B1" s="2"/>
      <c r="C1" s="2"/>
      <c r="D1" s="2"/>
      <c r="E1" s="2"/>
      <c r="F1" s="2"/>
      <c r="G1" s="2"/>
      <c r="H1" s="2"/>
      <c r="I1" s="2"/>
      <c r="J1" s="2"/>
      <c r="K1" s="2"/>
      <c r="L1" s="2"/>
    </row>
    <row r="2" ht="24" customHeight="1">
      <c r="A2" s="4" t="str">
        <v>Use one relationship per row. Repeat a risk or control ID when it addresses another claim; keep Mapping ID unique.</v>
      </c>
      <c r="B2" s="2"/>
      <c r="C2" s="2"/>
      <c r="D2" s="2"/>
      <c r="E2" s="2"/>
      <c r="F2" s="2"/>
      <c r="G2" s="2"/>
      <c r="H2" s="2"/>
      <c r="I2" s="2"/>
      <c r="J2" s="2"/>
      <c r="K2" s="2"/>
      <c r="L2" s="2"/>
    </row>
    <row r="3">
      <c r="A3" s="5" t="str">
        <v>Start Here</v>
      </c>
      <c r="B3" s="2"/>
      <c r="C3" s="2"/>
      <c r="D3" s="5" t="str">
        <v>Field Guide — examples and required fields</v>
      </c>
      <c r="E3" s="2"/>
      <c r="F3" s="2"/>
      <c r="G3" s="5" t="str">
        <v>Worked Example — complete review</v>
      </c>
      <c r="H3" s="2"/>
      <c r="I3" s="2"/>
      <c r="J3" s="2"/>
      <c r="K3" s="2"/>
      <c r="L3" s="2"/>
    </row>
    <row r="4">
      <c r="A4" s="2"/>
      <c r="B4" s="2"/>
      <c r="C4" s="2"/>
      <c r="D4" s="2"/>
      <c r="E4" s="2"/>
      <c r="F4" s="2"/>
      <c r="G4" s="2"/>
      <c r="H4" s="2"/>
      <c r="I4" s="2"/>
      <c r="J4" s="2"/>
      <c r="K4" s="2"/>
      <c r="L4" s="2"/>
    </row>
    <row r="5" ht="42" customHeight="1">
      <c r="A5" s="9" t="str">
        <v>Mapping ID</v>
      </c>
      <c r="B5" s="9" t="str">
        <v>Claim ID</v>
      </c>
      <c r="C5" s="9" t="str">
        <v>Risk ID</v>
      </c>
      <c r="D5" s="9" t="str">
        <v>Risk domain</v>
      </c>
      <c r="E5" s="9" t="str">
        <v>Failure and consequence</v>
      </c>
      <c r="F5" s="9" t="str">
        <v>Control ID</v>
      </c>
      <c r="G5" s="9" t="str">
        <v>Control objective</v>
      </c>
      <c r="H5" s="9" t="str">
        <v>Control activity</v>
      </c>
      <c r="I5" s="9" t="str">
        <v>Control owner</v>
      </c>
      <c r="J5" s="9" t="str">
        <v>Frequency / trigger</v>
      </c>
      <c r="K5" s="9" t="str">
        <v>Criteria / source</v>
      </c>
      <c r="L5" s="9" t="str">
        <v>Record check (auto)</v>
      </c>
    </row>
    <row r="6" ht="46" customHeight="1">
      <c r="A6" s="11"/>
      <c r="B6" s="11"/>
      <c r="C6" s="11"/>
      <c r="D6" s="11"/>
      <c r="E6" s="11"/>
      <c r="F6" s="11"/>
      <c r="G6" s="11"/>
      <c r="H6" s="11"/>
      <c r="I6" s="11"/>
      <c r="J6" s="11"/>
      <c r="K6" s="11"/>
      <c r="L6" s="22" t="str">
        <f>IF(COUNTA(A6:K6)=0,"",IF(A6="","Add ID; ","")&amp;IF(AND(A6&lt;&gt;"",COUNTIF(ControlsTable[Mapping ID],A6)&gt;1),"Duplicate ID; ","")&amp;IF(B6="","Add claim link; ",IF(COUNTIF(ClaimsTable[Claim ID],B6)=0,"Unknown claim; ",""))&amp;IF(C6="","Add risk ID; ","")&amp;IF(E6="","Describe risk; ","")&amp;IF(F6="","Add control ID; ","")&amp;IF(G6="","Set objective; ","")&amp;IF(H6="","Describe activity; ","")&amp;IF(I6="","Assign owner; ",""))</f>
      </c>
    </row>
    <row r="7" ht="46" customHeight="1">
      <c r="A7" s="11"/>
      <c r="B7" s="11"/>
      <c r="C7" s="11"/>
      <c r="D7" s="11"/>
      <c r="E7" s="11"/>
      <c r="F7" s="11"/>
      <c r="G7" s="11"/>
      <c r="H7" s="11"/>
      <c r="I7" s="11"/>
      <c r="J7" s="11"/>
      <c r="K7" s="11"/>
      <c r="L7" s="22" t="str">
        <f>IF(COUNTA(A7:K7)=0,"",IF(A7="","Add ID; ","")&amp;IF(AND(A7&lt;&gt;"",COUNTIF(ControlsTable[Mapping ID],A7)&gt;1),"Duplicate ID; ","")&amp;IF(B7="","Add claim link; ",IF(COUNTIF(ClaimsTable[Claim ID],B7)=0,"Unknown claim; ",""))&amp;IF(C7="","Add risk ID; ","")&amp;IF(E7="","Describe risk; ","")&amp;IF(F7="","Add control ID; ","")&amp;IF(G7="","Set objective; ","")&amp;IF(H7="","Describe activity; ","")&amp;IF(I7="","Assign owner; ",""))</f>
      </c>
    </row>
    <row r="8" ht="46" customHeight="1">
      <c r="A8" s="11"/>
      <c r="B8" s="11"/>
      <c r="C8" s="11"/>
      <c r="D8" s="11"/>
      <c r="E8" s="11"/>
      <c r="F8" s="11"/>
      <c r="G8" s="11"/>
      <c r="H8" s="11"/>
      <c r="I8" s="11"/>
      <c r="J8" s="11"/>
      <c r="K8" s="11"/>
      <c r="L8" s="22" t="str">
        <f>IF(COUNTA(A8:K8)=0,"",IF(A8="","Add ID; ","")&amp;IF(AND(A8&lt;&gt;"",COUNTIF(ControlsTable[Mapping ID],A8)&gt;1),"Duplicate ID; ","")&amp;IF(B8="","Add claim link; ",IF(COUNTIF(ClaimsTable[Claim ID],B8)=0,"Unknown claim; ",""))&amp;IF(C8="","Add risk ID; ","")&amp;IF(E8="","Describe risk; ","")&amp;IF(F8="","Add control ID; ","")&amp;IF(G8="","Set objective; ","")&amp;IF(H8="","Describe activity; ","")&amp;IF(I8="","Assign owner; ",""))</f>
      </c>
    </row>
    <row r="9" ht="46" customHeight="1">
      <c r="A9" s="11"/>
      <c r="B9" s="11"/>
      <c r="C9" s="11"/>
      <c r="D9" s="11"/>
      <c r="E9" s="11"/>
      <c r="F9" s="11"/>
      <c r="G9" s="11"/>
      <c r="H9" s="11"/>
      <c r="I9" s="11"/>
      <c r="J9" s="11"/>
      <c r="K9" s="11"/>
      <c r="L9" s="22" t="str">
        <f>IF(COUNTA(A9:K9)=0,"",IF(A9="","Add ID; ","")&amp;IF(AND(A9&lt;&gt;"",COUNTIF(ControlsTable[Mapping ID],A9)&gt;1),"Duplicate ID; ","")&amp;IF(B9="","Add claim link; ",IF(COUNTIF(ClaimsTable[Claim ID],B9)=0,"Unknown claim; ",""))&amp;IF(C9="","Add risk ID; ","")&amp;IF(E9="","Describe risk; ","")&amp;IF(F9="","Add control ID; ","")&amp;IF(G9="","Set objective; ","")&amp;IF(H9="","Describe activity; ","")&amp;IF(I9="","Assign owner; ",""))</f>
      </c>
    </row>
    <row r="10" ht="46" customHeight="1">
      <c r="A10" s="11"/>
      <c r="B10" s="11"/>
      <c r="C10" s="11"/>
      <c r="D10" s="11"/>
      <c r="E10" s="11"/>
      <c r="F10" s="11"/>
      <c r="G10" s="11"/>
      <c r="H10" s="11"/>
      <c r="I10" s="11"/>
      <c r="J10" s="11"/>
      <c r="K10" s="11"/>
      <c r="L10" s="22" t="str">
        <f>IF(COUNTA(A10:K10)=0,"",IF(A10="","Add ID; ","")&amp;IF(AND(A10&lt;&gt;"",COUNTIF(ControlsTable[Mapping ID],A10)&gt;1),"Duplicate ID; ","")&amp;IF(B10="","Add claim link; ",IF(COUNTIF(ClaimsTable[Claim ID],B10)=0,"Unknown claim; ",""))&amp;IF(C10="","Add risk ID; ","")&amp;IF(E10="","Describe risk; ","")&amp;IF(F10="","Add control ID; ","")&amp;IF(G10="","Set objective; ","")&amp;IF(H10="","Describe activity; ","")&amp;IF(I10="","Assign owner; ",""))</f>
      </c>
    </row>
    <row r="11" ht="46" customHeight="1">
      <c r="A11" s="11"/>
      <c r="B11" s="11"/>
      <c r="C11" s="11"/>
      <c r="D11" s="11"/>
      <c r="E11" s="11"/>
      <c r="F11" s="11"/>
      <c r="G11" s="11"/>
      <c r="H11" s="11"/>
      <c r="I11" s="11"/>
      <c r="J11" s="11"/>
      <c r="K11" s="11"/>
      <c r="L11" s="22" t="str">
        <f>IF(COUNTA(A11:K11)=0,"",IF(A11="","Add ID; ","")&amp;IF(AND(A11&lt;&gt;"",COUNTIF(ControlsTable[Mapping ID],A11)&gt;1),"Duplicate ID; ","")&amp;IF(B11="","Add claim link; ",IF(COUNTIF(ClaimsTable[Claim ID],B11)=0,"Unknown claim; ",""))&amp;IF(C11="","Add risk ID; ","")&amp;IF(E11="","Describe risk; ","")&amp;IF(F11="","Add control ID; ","")&amp;IF(G11="","Set objective; ","")&amp;IF(H11="","Describe activity; ","")&amp;IF(I11="","Assign owner; ",""))</f>
      </c>
    </row>
    <row r="12" ht="46" customHeight="1">
      <c r="A12" s="11"/>
      <c r="B12" s="11"/>
      <c r="C12" s="11"/>
      <c r="D12" s="11"/>
      <c r="E12" s="11"/>
      <c r="F12" s="11"/>
      <c r="G12" s="11"/>
      <c r="H12" s="11"/>
      <c r="I12" s="11"/>
      <c r="J12" s="11"/>
      <c r="K12" s="11"/>
      <c r="L12" s="22" t="str">
        <f>IF(COUNTA(A12:K12)=0,"",IF(A12="","Add ID; ","")&amp;IF(AND(A12&lt;&gt;"",COUNTIF(ControlsTable[Mapping ID],A12)&gt;1),"Duplicate ID; ","")&amp;IF(B12="","Add claim link; ",IF(COUNTIF(ClaimsTable[Claim ID],B12)=0,"Unknown claim; ",""))&amp;IF(C12="","Add risk ID; ","")&amp;IF(E12="","Describe risk; ","")&amp;IF(F12="","Add control ID; ","")&amp;IF(G12="","Set objective; ","")&amp;IF(H12="","Describe activity; ","")&amp;IF(I12="","Assign owner; ",""))</f>
      </c>
    </row>
    <row r="13" ht="46" customHeight="1">
      <c r="A13" s="11"/>
      <c r="B13" s="11"/>
      <c r="C13" s="11"/>
      <c r="D13" s="11"/>
      <c r="E13" s="11"/>
      <c r="F13" s="11"/>
      <c r="G13" s="11"/>
      <c r="H13" s="11"/>
      <c r="I13" s="11"/>
      <c r="J13" s="11"/>
      <c r="K13" s="11"/>
      <c r="L13" s="22" t="str">
        <f>IF(COUNTA(A13:K13)=0,"",IF(A13="","Add ID; ","")&amp;IF(AND(A13&lt;&gt;"",COUNTIF(ControlsTable[Mapping ID],A13)&gt;1),"Duplicate ID; ","")&amp;IF(B13="","Add claim link; ",IF(COUNTIF(ClaimsTable[Claim ID],B13)=0,"Unknown claim; ",""))&amp;IF(C13="","Add risk ID; ","")&amp;IF(E13="","Describe risk; ","")&amp;IF(F13="","Add control ID; ","")&amp;IF(G13="","Set objective; ","")&amp;IF(H13="","Describe activity; ","")&amp;IF(I13="","Assign owner; ",""))</f>
      </c>
    </row>
    <row r="14" ht="46" customHeight="1">
      <c r="A14" s="11"/>
      <c r="B14" s="11"/>
      <c r="C14" s="11"/>
      <c r="D14" s="11"/>
      <c r="E14" s="11"/>
      <c r="F14" s="11"/>
      <c r="G14" s="11"/>
      <c r="H14" s="11"/>
      <c r="I14" s="11"/>
      <c r="J14" s="11"/>
      <c r="K14" s="11"/>
      <c r="L14" s="22" t="str">
        <f>IF(COUNTA(A14:K14)=0,"",IF(A14="","Add ID; ","")&amp;IF(AND(A14&lt;&gt;"",COUNTIF(ControlsTable[Mapping ID],A14)&gt;1),"Duplicate ID; ","")&amp;IF(B14="","Add claim link; ",IF(COUNTIF(ClaimsTable[Claim ID],B14)=0,"Unknown claim; ",""))&amp;IF(C14="","Add risk ID; ","")&amp;IF(E14="","Describe risk; ","")&amp;IF(F14="","Add control ID; ","")&amp;IF(G14="","Set objective; ","")&amp;IF(H14="","Describe activity; ","")&amp;IF(I14="","Assign owner; ",""))</f>
      </c>
    </row>
    <row r="15" ht="46" customHeight="1">
      <c r="A15" s="11"/>
      <c r="B15" s="11"/>
      <c r="C15" s="11"/>
      <c r="D15" s="11"/>
      <c r="E15" s="11"/>
      <c r="F15" s="11"/>
      <c r="G15" s="11"/>
      <c r="H15" s="11"/>
      <c r="I15" s="11"/>
      <c r="J15" s="11"/>
      <c r="K15" s="11"/>
      <c r="L15" s="22" t="str">
        <f>IF(COUNTA(A15:K15)=0,"",IF(A15="","Add ID; ","")&amp;IF(AND(A15&lt;&gt;"",COUNTIF(ControlsTable[Mapping ID],A15)&gt;1),"Duplicate ID; ","")&amp;IF(B15="","Add claim link; ",IF(COUNTIF(ClaimsTable[Claim ID],B15)=0,"Unknown claim; ",""))&amp;IF(C15="","Add risk ID; ","")&amp;IF(E15="","Describe risk; ","")&amp;IF(F15="","Add control ID; ","")&amp;IF(G15="","Set objective; ","")&amp;IF(H15="","Describe activity; ","")&amp;IF(I15="","Assign owner; ",""))</f>
      </c>
    </row>
    <row r="16" ht="46" customHeight="1">
      <c r="A16" s="11"/>
      <c r="B16" s="11"/>
      <c r="C16" s="11"/>
      <c r="D16" s="11"/>
      <c r="E16" s="11"/>
      <c r="F16" s="11"/>
      <c r="G16" s="11"/>
      <c r="H16" s="11"/>
      <c r="I16" s="11"/>
      <c r="J16" s="11"/>
      <c r="K16" s="11"/>
      <c r="L16" s="22" t="str">
        <f>IF(COUNTA(A16:K16)=0,"",IF(A16="","Add ID; ","")&amp;IF(AND(A16&lt;&gt;"",COUNTIF(ControlsTable[Mapping ID],A16)&gt;1),"Duplicate ID; ","")&amp;IF(B16="","Add claim link; ",IF(COUNTIF(ClaimsTable[Claim ID],B16)=0,"Unknown claim; ",""))&amp;IF(C16="","Add risk ID; ","")&amp;IF(E16="","Describe risk; ","")&amp;IF(F16="","Add control ID; ","")&amp;IF(G16="","Set objective; ","")&amp;IF(H16="","Describe activity; ","")&amp;IF(I16="","Assign owner; ",""))</f>
      </c>
    </row>
    <row r="17" ht="46" customHeight="1">
      <c r="A17" s="11"/>
      <c r="B17" s="11"/>
      <c r="C17" s="11"/>
      <c r="D17" s="11"/>
      <c r="E17" s="11"/>
      <c r="F17" s="11"/>
      <c r="G17" s="11"/>
      <c r="H17" s="11"/>
      <c r="I17" s="11"/>
      <c r="J17" s="11"/>
      <c r="K17" s="11"/>
      <c r="L17" s="22" t="str">
        <f>IF(COUNTA(A17:K17)=0,"",IF(A17="","Add ID; ","")&amp;IF(AND(A17&lt;&gt;"",COUNTIF(ControlsTable[Mapping ID],A17)&gt;1),"Duplicate ID; ","")&amp;IF(B17="","Add claim link; ",IF(COUNTIF(ClaimsTable[Claim ID],B17)=0,"Unknown claim; ",""))&amp;IF(C17="","Add risk ID; ","")&amp;IF(E17="","Describe risk; ","")&amp;IF(F17="","Add control ID; ","")&amp;IF(G17="","Set objective; ","")&amp;IF(H17="","Describe activity; ","")&amp;IF(I17="","Assign owner; ",""))</f>
      </c>
    </row>
    <row r="18" ht="46" customHeight="1">
      <c r="A18" s="11"/>
      <c r="B18" s="11"/>
      <c r="C18" s="11"/>
      <c r="D18" s="11"/>
      <c r="E18" s="11"/>
      <c r="F18" s="11"/>
      <c r="G18" s="11"/>
      <c r="H18" s="11"/>
      <c r="I18" s="11"/>
      <c r="J18" s="11"/>
      <c r="K18" s="11"/>
      <c r="L18" s="22" t="str">
        <f>IF(COUNTA(A18:K18)=0,"",IF(A18="","Add ID; ","")&amp;IF(AND(A18&lt;&gt;"",COUNTIF(ControlsTable[Mapping ID],A18)&gt;1),"Duplicate ID; ","")&amp;IF(B18="","Add claim link; ",IF(COUNTIF(ClaimsTable[Claim ID],B18)=0,"Unknown claim; ",""))&amp;IF(C18="","Add risk ID; ","")&amp;IF(E18="","Describe risk; ","")&amp;IF(F18="","Add control ID; ","")&amp;IF(G18="","Set objective; ","")&amp;IF(H18="","Describe activity; ","")&amp;IF(I18="","Assign owner; ",""))</f>
      </c>
    </row>
    <row r="19" ht="46" customHeight="1">
      <c r="A19" s="11"/>
      <c r="B19" s="11"/>
      <c r="C19" s="11"/>
      <c r="D19" s="11"/>
      <c r="E19" s="11"/>
      <c r="F19" s="11"/>
      <c r="G19" s="11"/>
      <c r="H19" s="11"/>
      <c r="I19" s="11"/>
      <c r="J19" s="11"/>
      <c r="K19" s="11"/>
      <c r="L19" s="22" t="str">
        <f>IF(COUNTA(A19:K19)=0,"",IF(A19="","Add ID; ","")&amp;IF(AND(A19&lt;&gt;"",COUNTIF(ControlsTable[Mapping ID],A19)&gt;1),"Duplicate ID; ","")&amp;IF(B19="","Add claim link; ",IF(COUNTIF(ClaimsTable[Claim ID],B19)=0,"Unknown claim; ",""))&amp;IF(C19="","Add risk ID; ","")&amp;IF(E19="","Describe risk; ","")&amp;IF(F19="","Add control ID; ","")&amp;IF(G19="","Set objective; ","")&amp;IF(H19="","Describe activity; ","")&amp;IF(I19="","Assign owner; ",""))</f>
      </c>
    </row>
    <row r="20" ht="46" customHeight="1">
      <c r="A20" s="11"/>
      <c r="B20" s="11"/>
      <c r="C20" s="11"/>
      <c r="D20" s="11"/>
      <c r="E20" s="11"/>
      <c r="F20" s="11"/>
      <c r="G20" s="11"/>
      <c r="H20" s="11"/>
      <c r="I20" s="11"/>
      <c r="J20" s="11"/>
      <c r="K20" s="11"/>
      <c r="L20" s="22" t="str">
        <f>IF(COUNTA(A20:K20)=0,"",IF(A20="","Add ID; ","")&amp;IF(AND(A20&lt;&gt;"",COUNTIF(ControlsTable[Mapping ID],A20)&gt;1),"Duplicate ID; ","")&amp;IF(B20="","Add claim link; ",IF(COUNTIF(ClaimsTable[Claim ID],B20)=0,"Unknown claim; ",""))&amp;IF(C20="","Add risk ID; ","")&amp;IF(E20="","Describe risk; ","")&amp;IF(F20="","Add control ID; ","")&amp;IF(G20="","Set objective; ","")&amp;IF(H20="","Describe activity; ","")&amp;IF(I20="","Assign owner; ",""))</f>
      </c>
    </row>
    <row r="21" ht="46" customHeight="1">
      <c r="A21" s="11"/>
      <c r="B21" s="11"/>
      <c r="C21" s="11"/>
      <c r="D21" s="11"/>
      <c r="E21" s="11"/>
      <c r="F21" s="11"/>
      <c r="G21" s="11"/>
      <c r="H21" s="11"/>
      <c r="I21" s="11"/>
      <c r="J21" s="11"/>
      <c r="K21" s="11"/>
      <c r="L21" s="22" t="str">
        <f>IF(COUNTA(A21:K21)=0,"",IF(A21="","Add ID; ","")&amp;IF(AND(A21&lt;&gt;"",COUNTIF(ControlsTable[Mapping ID],A21)&gt;1),"Duplicate ID; ","")&amp;IF(B21="","Add claim link; ",IF(COUNTIF(ClaimsTable[Claim ID],B21)=0,"Unknown claim; ",""))&amp;IF(C21="","Add risk ID; ","")&amp;IF(E21="","Describe risk; ","")&amp;IF(F21="","Add control ID; ","")&amp;IF(G21="","Set objective; ","")&amp;IF(H21="","Describe activity; ","")&amp;IF(I21="","Assign owner; ",""))</f>
      </c>
    </row>
    <row r="22" ht="46" customHeight="1">
      <c r="A22" s="11"/>
      <c r="B22" s="11"/>
      <c r="C22" s="11"/>
      <c r="D22" s="11"/>
      <c r="E22" s="11"/>
      <c r="F22" s="11"/>
      <c r="G22" s="11"/>
      <c r="H22" s="11"/>
      <c r="I22" s="11"/>
      <c r="J22" s="11"/>
      <c r="K22" s="11"/>
      <c r="L22" s="22" t="str">
        <f>IF(COUNTA(A22:K22)=0,"",IF(A22="","Add ID; ","")&amp;IF(AND(A22&lt;&gt;"",COUNTIF(ControlsTable[Mapping ID],A22)&gt;1),"Duplicate ID; ","")&amp;IF(B22="","Add claim link; ",IF(COUNTIF(ClaimsTable[Claim ID],B22)=0,"Unknown claim; ",""))&amp;IF(C22="","Add risk ID; ","")&amp;IF(E22="","Describe risk; ","")&amp;IF(F22="","Add control ID; ","")&amp;IF(G22="","Set objective; ","")&amp;IF(H22="","Describe activity; ","")&amp;IF(I22="","Assign owner; ",""))</f>
      </c>
    </row>
    <row r="23" ht="46" customHeight="1">
      <c r="A23" s="11"/>
      <c r="B23" s="11"/>
      <c r="C23" s="11"/>
      <c r="D23" s="11"/>
      <c r="E23" s="11"/>
      <c r="F23" s="11"/>
      <c r="G23" s="11"/>
      <c r="H23" s="11"/>
      <c r="I23" s="11"/>
      <c r="J23" s="11"/>
      <c r="K23" s="11"/>
      <c r="L23" s="22" t="str">
        <f>IF(COUNTA(A23:K23)=0,"",IF(A23="","Add ID; ","")&amp;IF(AND(A23&lt;&gt;"",COUNTIF(ControlsTable[Mapping ID],A23)&gt;1),"Duplicate ID; ","")&amp;IF(B23="","Add claim link; ",IF(COUNTIF(ClaimsTable[Claim ID],B23)=0,"Unknown claim; ",""))&amp;IF(C23="","Add risk ID; ","")&amp;IF(E23="","Describe risk; ","")&amp;IF(F23="","Add control ID; ","")&amp;IF(G23="","Set objective; ","")&amp;IF(H23="","Describe activity; ","")&amp;IF(I23="","Assign owner; ",""))</f>
      </c>
    </row>
    <row r="24" ht="46" customHeight="1">
      <c r="A24" s="11"/>
      <c r="B24" s="11"/>
      <c r="C24" s="11"/>
      <c r="D24" s="11"/>
      <c r="E24" s="11"/>
      <c r="F24" s="11"/>
      <c r="G24" s="11"/>
      <c r="H24" s="11"/>
      <c r="I24" s="11"/>
      <c r="J24" s="11"/>
      <c r="K24" s="11"/>
      <c r="L24" s="22" t="str">
        <f>IF(COUNTA(A24:K24)=0,"",IF(A24="","Add ID; ","")&amp;IF(AND(A24&lt;&gt;"",COUNTIF(ControlsTable[Mapping ID],A24)&gt;1),"Duplicate ID; ","")&amp;IF(B24="","Add claim link; ",IF(COUNTIF(ClaimsTable[Claim ID],B24)=0,"Unknown claim; ",""))&amp;IF(C24="","Add risk ID; ","")&amp;IF(E24="","Describe risk; ","")&amp;IF(F24="","Add control ID; ","")&amp;IF(G24="","Set objective; ","")&amp;IF(H24="","Describe activity; ","")&amp;IF(I24="","Assign owner; ",""))</f>
      </c>
    </row>
    <row r="25" ht="46" customHeight="1">
      <c r="A25" s="11"/>
      <c r="B25" s="11"/>
      <c r="C25" s="11"/>
      <c r="D25" s="11"/>
      <c r="E25" s="11"/>
      <c r="F25" s="11"/>
      <c r="G25" s="11"/>
      <c r="H25" s="11"/>
      <c r="I25" s="11"/>
      <c r="J25" s="11"/>
      <c r="K25" s="11"/>
      <c r="L25" s="22" t="str">
        <f>IF(COUNTA(A25:K25)=0,"",IF(A25="","Add ID; ","")&amp;IF(AND(A25&lt;&gt;"",COUNTIF(ControlsTable[Mapping ID],A25)&gt;1),"Duplicate ID; ","")&amp;IF(B25="","Add claim link; ",IF(COUNTIF(ClaimsTable[Claim ID],B25)=0,"Unknown claim; ",""))&amp;IF(C25="","Add risk ID; ","")&amp;IF(E25="","Describe risk; ","")&amp;IF(F25="","Add control ID; ","")&amp;IF(G25="","Set objective; ","")&amp;IF(H25="","Describe activity; ","")&amp;IF(I25="","Assign owner; ",""))</f>
      </c>
    </row>
    <row r="26" ht="46" customHeight="1">
      <c r="A26" s="11"/>
      <c r="B26" s="11"/>
      <c r="C26" s="11"/>
      <c r="D26" s="11"/>
      <c r="E26" s="11"/>
      <c r="F26" s="11"/>
      <c r="G26" s="11"/>
      <c r="H26" s="11"/>
      <c r="I26" s="11"/>
      <c r="J26" s="11"/>
      <c r="K26" s="11"/>
      <c r="L26" s="22" t="str">
        <f>IF(COUNTA(A26:K26)=0,"",IF(A26="","Add ID; ","")&amp;IF(AND(A26&lt;&gt;"",COUNTIF(ControlsTable[Mapping ID],A26)&gt;1),"Duplicate ID; ","")&amp;IF(B26="","Add claim link; ",IF(COUNTIF(ClaimsTable[Claim ID],B26)=0,"Unknown claim; ",""))&amp;IF(C26="","Add risk ID; ","")&amp;IF(E26="","Describe risk; ","")&amp;IF(F26="","Add control ID; ","")&amp;IF(G26="","Set objective; ","")&amp;IF(H26="","Describe activity; ","")&amp;IF(I26="","Assign owner; ",""))</f>
      </c>
    </row>
    <row r="27" ht="46" customHeight="1">
      <c r="A27" s="11"/>
      <c r="B27" s="11"/>
      <c r="C27" s="11"/>
      <c r="D27" s="11"/>
      <c r="E27" s="11"/>
      <c r="F27" s="11"/>
      <c r="G27" s="11"/>
      <c r="H27" s="11"/>
      <c r="I27" s="11"/>
      <c r="J27" s="11"/>
      <c r="K27" s="11"/>
      <c r="L27" s="22" t="str">
        <f>IF(COUNTA(A27:K27)=0,"",IF(A27="","Add ID; ","")&amp;IF(AND(A27&lt;&gt;"",COUNTIF(ControlsTable[Mapping ID],A27)&gt;1),"Duplicate ID; ","")&amp;IF(B27="","Add claim link; ",IF(COUNTIF(ClaimsTable[Claim ID],B27)=0,"Unknown claim; ",""))&amp;IF(C27="","Add risk ID; ","")&amp;IF(E27="","Describe risk; ","")&amp;IF(F27="","Add control ID; ","")&amp;IF(G27="","Set objective; ","")&amp;IF(H27="","Describe activity; ","")&amp;IF(I27="","Assign owner; ",""))</f>
      </c>
    </row>
    <row r="28" ht="46" customHeight="1">
      <c r="A28" s="11"/>
      <c r="B28" s="11"/>
      <c r="C28" s="11"/>
      <c r="D28" s="11"/>
      <c r="E28" s="11"/>
      <c r="F28" s="11"/>
      <c r="G28" s="11"/>
      <c r="H28" s="11"/>
      <c r="I28" s="11"/>
      <c r="J28" s="11"/>
      <c r="K28" s="11"/>
      <c r="L28" s="22" t="str">
        <f>IF(COUNTA(A28:K28)=0,"",IF(A28="","Add ID; ","")&amp;IF(AND(A28&lt;&gt;"",COUNTIF(ControlsTable[Mapping ID],A28)&gt;1),"Duplicate ID; ","")&amp;IF(B28="","Add claim link; ",IF(COUNTIF(ClaimsTable[Claim ID],B28)=0,"Unknown claim; ",""))&amp;IF(C28="","Add risk ID; ","")&amp;IF(E28="","Describe risk; ","")&amp;IF(F28="","Add control ID; ","")&amp;IF(G28="","Set objective; ","")&amp;IF(H28="","Describe activity; ","")&amp;IF(I28="","Assign owner; ",""))</f>
      </c>
    </row>
    <row r="29" ht="46" customHeight="1">
      <c r="A29" s="11"/>
      <c r="B29" s="11"/>
      <c r="C29" s="11"/>
      <c r="D29" s="11"/>
      <c r="E29" s="11"/>
      <c r="F29" s="11"/>
      <c r="G29" s="11"/>
      <c r="H29" s="11"/>
      <c r="I29" s="11"/>
      <c r="J29" s="11"/>
      <c r="K29" s="11"/>
      <c r="L29" s="22" t="str">
        <f>IF(COUNTA(A29:K29)=0,"",IF(A29="","Add ID; ","")&amp;IF(AND(A29&lt;&gt;"",COUNTIF(ControlsTable[Mapping ID],A29)&gt;1),"Duplicate ID; ","")&amp;IF(B29="","Add claim link; ",IF(COUNTIF(ClaimsTable[Claim ID],B29)=0,"Unknown claim; ",""))&amp;IF(C29="","Add risk ID; ","")&amp;IF(E29="","Describe risk; ","")&amp;IF(F29="","Add control ID; ","")&amp;IF(G29="","Set objective; ","")&amp;IF(H29="","Describe activity; ","")&amp;IF(I29="","Assign owner; ",""))</f>
      </c>
    </row>
    <row r="30" ht="46" customHeight="1">
      <c r="A30" s="11"/>
      <c r="B30" s="11"/>
      <c r="C30" s="11"/>
      <c r="D30" s="11"/>
      <c r="E30" s="11"/>
      <c r="F30" s="11"/>
      <c r="G30" s="11"/>
      <c r="H30" s="11"/>
      <c r="I30" s="11"/>
      <c r="J30" s="11"/>
      <c r="K30" s="11"/>
      <c r="L30" s="22" t="str">
        <f>IF(COUNTA(A30:K30)=0,"",IF(A30="","Add ID; ","")&amp;IF(AND(A30&lt;&gt;"",COUNTIF(ControlsTable[Mapping ID],A30)&gt;1),"Duplicate ID; ","")&amp;IF(B30="","Add claim link; ",IF(COUNTIF(ClaimsTable[Claim ID],B30)=0,"Unknown claim; ",""))&amp;IF(C30="","Add risk ID; ","")&amp;IF(E30="","Describe risk; ","")&amp;IF(F30="","Add control ID; ","")&amp;IF(G30="","Set objective; ","")&amp;IF(H30="","Describe activity; ","")&amp;IF(I30="","Assign owner; ",""))</f>
      </c>
    </row>
    <row r="31" ht="46" customHeight="1">
      <c r="A31" s="11"/>
      <c r="B31" s="11"/>
      <c r="C31" s="11"/>
      <c r="D31" s="11"/>
      <c r="E31" s="11"/>
      <c r="F31" s="11"/>
      <c r="G31" s="11"/>
      <c r="H31" s="11"/>
      <c r="I31" s="11"/>
      <c r="J31" s="11"/>
      <c r="K31" s="11"/>
      <c r="L31" s="22" t="str">
        <f>IF(COUNTA(A31:K31)=0,"",IF(A31="","Add ID; ","")&amp;IF(AND(A31&lt;&gt;"",COUNTIF(ControlsTable[Mapping ID],A31)&gt;1),"Duplicate ID; ","")&amp;IF(B31="","Add claim link; ",IF(COUNTIF(ClaimsTable[Claim ID],B31)=0,"Unknown claim; ",""))&amp;IF(C31="","Add risk ID; ","")&amp;IF(E31="","Describe risk; ","")&amp;IF(F31="","Add control ID; ","")&amp;IF(G31="","Set objective; ","")&amp;IF(H31="","Describe activity; ","")&amp;IF(I31="","Assign owner; ",""))</f>
      </c>
    </row>
    <row r="32" ht="46" customHeight="1">
      <c r="A32" s="11"/>
      <c r="B32" s="11"/>
      <c r="C32" s="11"/>
      <c r="D32" s="11"/>
      <c r="E32" s="11"/>
      <c r="F32" s="11"/>
      <c r="G32" s="11"/>
      <c r="H32" s="11"/>
      <c r="I32" s="11"/>
      <c r="J32" s="11"/>
      <c r="K32" s="11"/>
      <c r="L32" s="22" t="str">
        <f>IF(COUNTA(A32:K32)=0,"",IF(A32="","Add ID; ","")&amp;IF(AND(A32&lt;&gt;"",COUNTIF(ControlsTable[Mapping ID],A32)&gt;1),"Duplicate ID; ","")&amp;IF(B32="","Add claim link; ",IF(COUNTIF(ClaimsTable[Claim ID],B32)=0,"Unknown claim; ",""))&amp;IF(C32="","Add risk ID; ","")&amp;IF(E32="","Describe risk; ","")&amp;IF(F32="","Add control ID; ","")&amp;IF(G32="","Set objective; ","")&amp;IF(H32="","Describe activity; ","")&amp;IF(I32="","Assign owner; ",""))</f>
      </c>
    </row>
    <row r="33" ht="46" customHeight="1">
      <c r="A33" s="11"/>
      <c r="B33" s="11"/>
      <c r="C33" s="11"/>
      <c r="D33" s="11"/>
      <c r="E33" s="11"/>
      <c r="F33" s="11"/>
      <c r="G33" s="11"/>
      <c r="H33" s="11"/>
      <c r="I33" s="11"/>
      <c r="J33" s="11"/>
      <c r="K33" s="11"/>
      <c r="L33" s="22" t="str">
        <f>IF(COUNTA(A33:K33)=0,"",IF(A33="","Add ID; ","")&amp;IF(AND(A33&lt;&gt;"",COUNTIF(ControlsTable[Mapping ID],A33)&gt;1),"Duplicate ID; ","")&amp;IF(B33="","Add claim link; ",IF(COUNTIF(ClaimsTable[Claim ID],B33)=0,"Unknown claim; ",""))&amp;IF(C33="","Add risk ID; ","")&amp;IF(E33="","Describe risk; ","")&amp;IF(F33="","Add control ID; ","")&amp;IF(G33="","Set objective; ","")&amp;IF(H33="","Describe activity; ","")&amp;IF(I33="","Assign owner; ",""))</f>
      </c>
    </row>
    <row r="34" ht="46" customHeight="1">
      <c r="A34" s="11"/>
      <c r="B34" s="11"/>
      <c r="C34" s="11"/>
      <c r="D34" s="11"/>
      <c r="E34" s="11"/>
      <c r="F34" s="11"/>
      <c r="G34" s="11"/>
      <c r="H34" s="11"/>
      <c r="I34" s="11"/>
      <c r="J34" s="11"/>
      <c r="K34" s="11"/>
      <c r="L34" s="22" t="str">
        <f>IF(COUNTA(A34:K34)=0,"",IF(A34="","Add ID; ","")&amp;IF(AND(A34&lt;&gt;"",COUNTIF(ControlsTable[Mapping ID],A34)&gt;1),"Duplicate ID; ","")&amp;IF(B34="","Add claim link; ",IF(COUNTIF(ClaimsTable[Claim ID],B34)=0,"Unknown claim; ",""))&amp;IF(C34="","Add risk ID; ","")&amp;IF(E34="","Describe risk; ","")&amp;IF(F34="","Add control ID; ","")&amp;IF(G34="","Set objective; ","")&amp;IF(H34="","Describe activity; ","")&amp;IF(I34="","Assign owner; ",""))</f>
      </c>
    </row>
    <row r="35" ht="46" customHeight="1">
      <c r="A35" s="11"/>
      <c r="B35" s="11"/>
      <c r="C35" s="11"/>
      <c r="D35" s="11"/>
      <c r="E35" s="11"/>
      <c r="F35" s="11"/>
      <c r="G35" s="11"/>
      <c r="H35" s="11"/>
      <c r="I35" s="11"/>
      <c r="J35" s="11"/>
      <c r="K35" s="11"/>
      <c r="L35" s="22" t="str">
        <f>IF(COUNTA(A35:K35)=0,"",IF(A35="","Add ID; ","")&amp;IF(AND(A35&lt;&gt;"",COUNTIF(ControlsTable[Mapping ID],A35)&gt;1),"Duplicate ID; ","")&amp;IF(B35="","Add claim link; ",IF(COUNTIF(ClaimsTable[Claim ID],B35)=0,"Unknown claim; ",""))&amp;IF(C35="","Add risk ID; ","")&amp;IF(E35="","Describe risk; ","")&amp;IF(F35="","Add control ID; ","")&amp;IF(G35="","Set objective; ","")&amp;IF(H35="","Describe activity; ","")&amp;IF(I35="","Assign owner; ",""))</f>
      </c>
    </row>
    <row r="36" ht="46" customHeight="1">
      <c r="A36" s="11"/>
      <c r="B36" s="11"/>
      <c r="C36" s="11"/>
      <c r="D36" s="11"/>
      <c r="E36" s="11"/>
      <c r="F36" s="11"/>
      <c r="G36" s="11"/>
      <c r="H36" s="11"/>
      <c r="I36" s="11"/>
      <c r="J36" s="11"/>
      <c r="K36" s="11"/>
      <c r="L36" s="22" t="str">
        <f>IF(COUNTA(A36:K36)=0,"",IF(A36="","Add ID; ","")&amp;IF(AND(A36&lt;&gt;"",COUNTIF(ControlsTable[Mapping ID],A36)&gt;1),"Duplicate ID; ","")&amp;IF(B36="","Add claim link; ",IF(COUNTIF(ClaimsTable[Claim ID],B36)=0,"Unknown claim; ",""))&amp;IF(C36="","Add risk ID; ","")&amp;IF(E36="","Describe risk; ","")&amp;IF(F36="","Add control ID; ","")&amp;IF(G36="","Set objective; ","")&amp;IF(H36="","Describe activity; ","")&amp;IF(I36="","Assign owner; ",""))</f>
      </c>
    </row>
    <row r="37" ht="46" customHeight="1">
      <c r="A37" s="11"/>
      <c r="B37" s="11"/>
      <c r="C37" s="11"/>
      <c r="D37" s="11"/>
      <c r="E37" s="11"/>
      <c r="F37" s="11"/>
      <c r="G37" s="11"/>
      <c r="H37" s="11"/>
      <c r="I37" s="11"/>
      <c r="J37" s="11"/>
      <c r="K37" s="11"/>
      <c r="L37" s="22" t="str">
        <f>IF(COUNTA(A37:K37)=0,"",IF(A37="","Add ID; ","")&amp;IF(AND(A37&lt;&gt;"",COUNTIF(ControlsTable[Mapping ID],A37)&gt;1),"Duplicate ID; ","")&amp;IF(B37="","Add claim link; ",IF(COUNTIF(ClaimsTable[Claim ID],B37)=0,"Unknown claim; ",""))&amp;IF(C37="","Add risk ID; ","")&amp;IF(E37="","Describe risk; ","")&amp;IF(F37="","Add control ID; ","")&amp;IF(G37="","Set objective; ","")&amp;IF(H37="","Describe activity; ","")&amp;IF(I37="","Assign owner; ",""))</f>
      </c>
    </row>
    <row r="38" ht="46" customHeight="1">
      <c r="A38" s="11"/>
      <c r="B38" s="11"/>
      <c r="C38" s="11"/>
      <c r="D38" s="11"/>
      <c r="E38" s="11"/>
      <c r="F38" s="11"/>
      <c r="G38" s="11"/>
      <c r="H38" s="11"/>
      <c r="I38" s="11"/>
      <c r="J38" s="11"/>
      <c r="K38" s="11"/>
      <c r="L38" s="22" t="str">
        <f>IF(COUNTA(A38:K38)=0,"",IF(A38="","Add ID; ","")&amp;IF(AND(A38&lt;&gt;"",COUNTIF(ControlsTable[Mapping ID],A38)&gt;1),"Duplicate ID; ","")&amp;IF(B38="","Add claim link; ",IF(COUNTIF(ClaimsTable[Claim ID],B38)=0,"Unknown claim; ",""))&amp;IF(C38="","Add risk ID; ","")&amp;IF(E38="","Describe risk; ","")&amp;IF(F38="","Add control ID; ","")&amp;IF(G38="","Set objective; ","")&amp;IF(H38="","Describe activity; ","")&amp;IF(I38="","Assign owner; ",""))</f>
      </c>
    </row>
    <row r="39" ht="46" customHeight="1">
      <c r="A39" s="11"/>
      <c r="B39" s="11"/>
      <c r="C39" s="11"/>
      <c r="D39" s="11"/>
      <c r="E39" s="11"/>
      <c r="F39" s="11"/>
      <c r="G39" s="11"/>
      <c r="H39" s="11"/>
      <c r="I39" s="11"/>
      <c r="J39" s="11"/>
      <c r="K39" s="11"/>
      <c r="L39" s="22" t="str">
        <f>IF(COUNTA(A39:K39)=0,"",IF(A39="","Add ID; ","")&amp;IF(AND(A39&lt;&gt;"",COUNTIF(ControlsTable[Mapping ID],A39)&gt;1),"Duplicate ID; ","")&amp;IF(B39="","Add claim link; ",IF(COUNTIF(ClaimsTable[Claim ID],B39)=0,"Unknown claim; ",""))&amp;IF(C39="","Add risk ID; ","")&amp;IF(E39="","Describe risk; ","")&amp;IF(F39="","Add control ID; ","")&amp;IF(G39="","Set objective; ","")&amp;IF(H39="","Describe activity; ","")&amp;IF(I39="","Assign owner; ",""))</f>
      </c>
    </row>
    <row r="40" ht="46" customHeight="1">
      <c r="A40" s="11"/>
      <c r="B40" s="11"/>
      <c r="C40" s="11"/>
      <c r="D40" s="11"/>
      <c r="E40" s="11"/>
      <c r="F40" s="11"/>
      <c r="G40" s="11"/>
      <c r="H40" s="11"/>
      <c r="I40" s="11"/>
      <c r="J40" s="11"/>
      <c r="K40" s="11"/>
      <c r="L40" s="22" t="str">
        <f>IF(COUNTA(A40:K40)=0,"",IF(A40="","Add ID; ","")&amp;IF(AND(A40&lt;&gt;"",COUNTIF(ControlsTable[Mapping ID],A40)&gt;1),"Duplicate ID; ","")&amp;IF(B40="","Add claim link; ",IF(COUNTIF(ClaimsTable[Claim ID],B40)=0,"Unknown claim; ",""))&amp;IF(C40="","Add risk ID; ","")&amp;IF(E40="","Describe risk; ","")&amp;IF(F40="","Add control ID; ","")&amp;IF(G40="","Set objective; ","")&amp;IF(H40="","Describe activity; ","")&amp;IF(I40="","Assign owner; ",""))</f>
      </c>
    </row>
    <row r="41" ht="46" customHeight="1">
      <c r="A41" s="11"/>
      <c r="B41" s="11"/>
      <c r="C41" s="11"/>
      <c r="D41" s="11"/>
      <c r="E41" s="11"/>
      <c r="F41" s="11"/>
      <c r="G41" s="11"/>
      <c r="H41" s="11"/>
      <c r="I41" s="11"/>
      <c r="J41" s="11"/>
      <c r="K41" s="11"/>
      <c r="L41" s="22" t="str">
        <f>IF(COUNTA(A41:K41)=0,"",IF(A41="","Add ID; ","")&amp;IF(AND(A41&lt;&gt;"",COUNTIF(ControlsTable[Mapping ID],A41)&gt;1),"Duplicate ID; ","")&amp;IF(B41="","Add claim link; ",IF(COUNTIF(ClaimsTable[Claim ID],B41)=0,"Unknown claim; ",""))&amp;IF(C41="","Add risk ID; ","")&amp;IF(E41="","Describe risk; ","")&amp;IF(F41="","Add control ID; ","")&amp;IF(G41="","Set objective; ","")&amp;IF(H41="","Describe activity; ","")&amp;IF(I41="","Assign owner; ",""))</f>
      </c>
    </row>
    <row r="42" ht="46" customHeight="1">
      <c r="A42" s="11"/>
      <c r="B42" s="11"/>
      <c r="C42" s="11"/>
      <c r="D42" s="11"/>
      <c r="E42" s="11"/>
      <c r="F42" s="11"/>
      <c r="G42" s="11"/>
      <c r="H42" s="11"/>
      <c r="I42" s="11"/>
      <c r="J42" s="11"/>
      <c r="K42" s="11"/>
      <c r="L42" s="22" t="str">
        <f>IF(COUNTA(A42:K42)=0,"",IF(A42="","Add ID; ","")&amp;IF(AND(A42&lt;&gt;"",COUNTIF(ControlsTable[Mapping ID],A42)&gt;1),"Duplicate ID; ","")&amp;IF(B42="","Add claim link; ",IF(COUNTIF(ClaimsTable[Claim ID],B42)=0,"Unknown claim; ",""))&amp;IF(C42="","Add risk ID; ","")&amp;IF(E42="","Describe risk; ","")&amp;IF(F42="","Add control ID; ","")&amp;IF(G42="","Set objective; ","")&amp;IF(H42="","Describe activity; ","")&amp;IF(I42="","Assign owner; ",""))</f>
      </c>
    </row>
    <row r="43" ht="46" customHeight="1">
      <c r="A43" s="11"/>
      <c r="B43" s="11"/>
      <c r="C43" s="11"/>
      <c r="D43" s="11"/>
      <c r="E43" s="11"/>
      <c r="F43" s="11"/>
      <c r="G43" s="11"/>
      <c r="H43" s="11"/>
      <c r="I43" s="11"/>
      <c r="J43" s="11"/>
      <c r="K43" s="11"/>
      <c r="L43" s="22" t="str">
        <f>IF(COUNTA(A43:K43)=0,"",IF(A43="","Add ID; ","")&amp;IF(AND(A43&lt;&gt;"",COUNTIF(ControlsTable[Mapping ID],A43)&gt;1),"Duplicate ID; ","")&amp;IF(B43="","Add claim link; ",IF(COUNTIF(ClaimsTable[Claim ID],B43)=0,"Unknown claim; ",""))&amp;IF(C43="","Add risk ID; ","")&amp;IF(E43="","Describe risk; ","")&amp;IF(F43="","Add control ID; ","")&amp;IF(G43="","Set objective; ","")&amp;IF(H43="","Describe activity; ","")&amp;IF(I43="","Assign owner; ",""))</f>
      </c>
    </row>
    <row r="44" ht="46" customHeight="1">
      <c r="A44" s="11"/>
      <c r="B44" s="11"/>
      <c r="C44" s="11"/>
      <c r="D44" s="11"/>
      <c r="E44" s="11"/>
      <c r="F44" s="11"/>
      <c r="G44" s="11"/>
      <c r="H44" s="11"/>
      <c r="I44" s="11"/>
      <c r="J44" s="11"/>
      <c r="K44" s="11"/>
      <c r="L44" s="22" t="str">
        <f>IF(COUNTA(A44:K44)=0,"",IF(A44="","Add ID; ","")&amp;IF(AND(A44&lt;&gt;"",COUNTIF(ControlsTable[Mapping ID],A44)&gt;1),"Duplicate ID; ","")&amp;IF(B44="","Add claim link; ",IF(COUNTIF(ClaimsTable[Claim ID],B44)=0,"Unknown claim; ",""))&amp;IF(C44="","Add risk ID; ","")&amp;IF(E44="","Describe risk; ","")&amp;IF(F44="","Add control ID; ","")&amp;IF(G44="","Set objective; ","")&amp;IF(H44="","Describe activity; ","")&amp;IF(I44="","Assign owner; ",""))</f>
      </c>
    </row>
    <row r="45" ht="46" customHeight="1">
      <c r="A45" s="11"/>
      <c r="B45" s="11"/>
      <c r="C45" s="11"/>
      <c r="D45" s="11"/>
      <c r="E45" s="11"/>
      <c r="F45" s="11"/>
      <c r="G45" s="11"/>
      <c r="H45" s="11"/>
      <c r="I45" s="11"/>
      <c r="J45" s="11"/>
      <c r="K45" s="11"/>
      <c r="L45" s="22" t="str">
        <f>IF(COUNTA(A45:K45)=0,"",IF(A45="","Add ID; ","")&amp;IF(AND(A45&lt;&gt;"",COUNTIF(ControlsTable[Mapping ID],A45)&gt;1),"Duplicate ID; ","")&amp;IF(B45="","Add claim link; ",IF(COUNTIF(ClaimsTable[Claim ID],B45)=0,"Unknown claim; ",""))&amp;IF(C45="","Add risk ID; ","")&amp;IF(E45="","Describe risk; ","")&amp;IF(F45="","Add control ID; ","")&amp;IF(G45="","Set objective; ","")&amp;IF(H45="","Describe activity; ","")&amp;IF(I45="","Assign owner; ",""))</f>
      </c>
    </row>
    <row r="46" ht="46" customHeight="1">
      <c r="A46" s="11"/>
      <c r="B46" s="11"/>
      <c r="C46" s="11"/>
      <c r="D46" s="11"/>
      <c r="E46" s="11"/>
      <c r="F46" s="11"/>
      <c r="G46" s="11"/>
      <c r="H46" s="11"/>
      <c r="I46" s="11"/>
      <c r="J46" s="11"/>
      <c r="K46" s="11"/>
      <c r="L46" s="22" t="str">
        <f>IF(COUNTA(A46:K46)=0,"",IF(A46="","Add ID; ","")&amp;IF(AND(A46&lt;&gt;"",COUNTIF(ControlsTable[Mapping ID],A46)&gt;1),"Duplicate ID; ","")&amp;IF(B46="","Add claim link; ",IF(COUNTIF(ClaimsTable[Claim ID],B46)=0,"Unknown claim; ",""))&amp;IF(C46="","Add risk ID; ","")&amp;IF(E46="","Describe risk; ","")&amp;IF(F46="","Add control ID; ","")&amp;IF(G46="","Set objective; ","")&amp;IF(H46="","Describe activity; ","")&amp;IF(I46="","Assign owner; ",""))</f>
      </c>
    </row>
    <row r="47" ht="46" customHeight="1">
      <c r="A47" s="11"/>
      <c r="B47" s="11"/>
      <c r="C47" s="11"/>
      <c r="D47" s="11"/>
      <c r="E47" s="11"/>
      <c r="F47" s="11"/>
      <c r="G47" s="11"/>
      <c r="H47" s="11"/>
      <c r="I47" s="11"/>
      <c r="J47" s="11"/>
      <c r="K47" s="11"/>
      <c r="L47" s="22" t="str">
        <f>IF(COUNTA(A47:K47)=0,"",IF(A47="","Add ID; ","")&amp;IF(AND(A47&lt;&gt;"",COUNTIF(ControlsTable[Mapping ID],A47)&gt;1),"Duplicate ID; ","")&amp;IF(B47="","Add claim link; ",IF(COUNTIF(ClaimsTable[Claim ID],B47)=0,"Unknown claim; ",""))&amp;IF(C47="","Add risk ID; ","")&amp;IF(E47="","Describe risk; ","")&amp;IF(F47="","Add control ID; ","")&amp;IF(G47="","Set objective; ","")&amp;IF(H47="","Describe activity; ","")&amp;IF(I47="","Assign owner; ",""))</f>
      </c>
    </row>
    <row r="48" ht="46" customHeight="1">
      <c r="A48" s="11"/>
      <c r="B48" s="11"/>
      <c r="C48" s="11"/>
      <c r="D48" s="11"/>
      <c r="E48" s="11"/>
      <c r="F48" s="11"/>
      <c r="G48" s="11"/>
      <c r="H48" s="11"/>
      <c r="I48" s="11"/>
      <c r="J48" s="11"/>
      <c r="K48" s="11"/>
      <c r="L48" s="22" t="str">
        <f>IF(COUNTA(A48:K48)=0,"",IF(A48="","Add ID; ","")&amp;IF(AND(A48&lt;&gt;"",COUNTIF(ControlsTable[Mapping ID],A48)&gt;1),"Duplicate ID; ","")&amp;IF(B48="","Add claim link; ",IF(COUNTIF(ClaimsTable[Claim ID],B48)=0,"Unknown claim; ",""))&amp;IF(C48="","Add risk ID; ","")&amp;IF(E48="","Describe risk; ","")&amp;IF(F48="","Add control ID; ","")&amp;IF(G48="","Set objective; ","")&amp;IF(H48="","Describe activity; ","")&amp;IF(I48="","Assign owner; ",""))</f>
      </c>
    </row>
    <row r="49" ht="46" customHeight="1">
      <c r="A49" s="11"/>
      <c r="B49" s="11"/>
      <c r="C49" s="11"/>
      <c r="D49" s="11"/>
      <c r="E49" s="11"/>
      <c r="F49" s="11"/>
      <c r="G49" s="11"/>
      <c r="H49" s="11"/>
      <c r="I49" s="11"/>
      <c r="J49" s="11"/>
      <c r="K49" s="11"/>
      <c r="L49" s="22" t="str">
        <f>IF(COUNTA(A49:K49)=0,"",IF(A49="","Add ID; ","")&amp;IF(AND(A49&lt;&gt;"",COUNTIF(ControlsTable[Mapping ID],A49)&gt;1),"Duplicate ID; ","")&amp;IF(B49="","Add claim link; ",IF(COUNTIF(ClaimsTable[Claim ID],B49)=0,"Unknown claim; ",""))&amp;IF(C49="","Add risk ID; ","")&amp;IF(E49="","Describe risk; ","")&amp;IF(F49="","Add control ID; ","")&amp;IF(G49="","Set objective; ","")&amp;IF(H49="","Describe activity; ","")&amp;IF(I49="","Assign owner; ",""))</f>
      </c>
    </row>
    <row r="50" ht="46" customHeight="1">
      <c r="A50" s="11"/>
      <c r="B50" s="11"/>
      <c r="C50" s="11"/>
      <c r="D50" s="11"/>
      <c r="E50" s="11"/>
      <c r="F50" s="11"/>
      <c r="G50" s="11"/>
      <c r="H50" s="11"/>
      <c r="I50" s="11"/>
      <c r="J50" s="11"/>
      <c r="K50" s="11"/>
      <c r="L50" s="22" t="str">
        <f>IF(COUNTA(A50:K50)=0,"",IF(A50="","Add ID; ","")&amp;IF(AND(A50&lt;&gt;"",COUNTIF(ControlsTable[Mapping ID],A50)&gt;1),"Duplicate ID; ","")&amp;IF(B50="","Add claim link; ",IF(COUNTIF(ClaimsTable[Claim ID],B50)=0,"Unknown claim; ",""))&amp;IF(C50="","Add risk ID; ","")&amp;IF(E50="","Describe risk; ","")&amp;IF(F50="","Add control ID; ","")&amp;IF(G50="","Set objective; ","")&amp;IF(H50="","Describe activity; ","")&amp;IF(I50="","Assign owner; ",""))</f>
      </c>
    </row>
    <row r="51" ht="46" customHeight="1">
      <c r="A51" s="11"/>
      <c r="B51" s="11"/>
      <c r="C51" s="11"/>
      <c r="D51" s="11"/>
      <c r="E51" s="11"/>
      <c r="F51" s="11"/>
      <c r="G51" s="11"/>
      <c r="H51" s="11"/>
      <c r="I51" s="11"/>
      <c r="J51" s="11"/>
      <c r="K51" s="11"/>
      <c r="L51" s="22" t="str">
        <f>IF(COUNTA(A51:K51)=0,"",IF(A51="","Add ID; ","")&amp;IF(AND(A51&lt;&gt;"",COUNTIF(ControlsTable[Mapping ID],A51)&gt;1),"Duplicate ID; ","")&amp;IF(B51="","Add claim link; ",IF(COUNTIF(ClaimsTable[Claim ID],B51)=0,"Unknown claim; ",""))&amp;IF(C51="","Add risk ID; ","")&amp;IF(E51="","Describe risk; ","")&amp;IF(F51="","Add control ID; ","")&amp;IF(G51="","Set objective; ","")&amp;IF(H51="","Describe activity; ","")&amp;IF(I51="","Assign owner; ",""))</f>
      </c>
    </row>
    <row r="52" ht="46" customHeight="1">
      <c r="A52" s="11"/>
      <c r="B52" s="11"/>
      <c r="C52" s="11"/>
      <c r="D52" s="11"/>
      <c r="E52" s="11"/>
      <c r="F52" s="11"/>
      <c r="G52" s="11"/>
      <c r="H52" s="11"/>
      <c r="I52" s="11"/>
      <c r="J52" s="11"/>
      <c r="K52" s="11"/>
      <c r="L52" s="22" t="str">
        <f>IF(COUNTA(A52:K52)=0,"",IF(A52="","Add ID; ","")&amp;IF(AND(A52&lt;&gt;"",COUNTIF(ControlsTable[Mapping ID],A52)&gt;1),"Duplicate ID; ","")&amp;IF(B52="","Add claim link; ",IF(COUNTIF(ClaimsTable[Claim ID],B52)=0,"Unknown claim; ",""))&amp;IF(C52="","Add risk ID; ","")&amp;IF(E52="","Describe risk; ","")&amp;IF(F52="","Add control ID; ","")&amp;IF(G52="","Set objective; ","")&amp;IF(H52="","Describe activity; ","")&amp;IF(I52="","Assign owner; ",""))</f>
      </c>
    </row>
    <row r="53" ht="46" customHeight="1">
      <c r="A53" s="11"/>
      <c r="B53" s="11"/>
      <c r="C53" s="11"/>
      <c r="D53" s="11"/>
      <c r="E53" s="11"/>
      <c r="F53" s="11"/>
      <c r="G53" s="11"/>
      <c r="H53" s="11"/>
      <c r="I53" s="11"/>
      <c r="J53" s="11"/>
      <c r="K53" s="11"/>
      <c r="L53" s="22" t="str">
        <f>IF(COUNTA(A53:K53)=0,"",IF(A53="","Add ID; ","")&amp;IF(AND(A53&lt;&gt;"",COUNTIF(ControlsTable[Mapping ID],A53)&gt;1),"Duplicate ID; ","")&amp;IF(B53="","Add claim link; ",IF(COUNTIF(ClaimsTable[Claim ID],B53)=0,"Unknown claim; ",""))&amp;IF(C53="","Add risk ID; ","")&amp;IF(E53="","Describe risk; ","")&amp;IF(F53="","Add control ID; ","")&amp;IF(G53="","Set objective; ","")&amp;IF(H53="","Describe activity; ","")&amp;IF(I53="","Assign owner; ",""))</f>
      </c>
    </row>
    <row r="54" ht="46" customHeight="1">
      <c r="A54" s="11"/>
      <c r="B54" s="11"/>
      <c r="C54" s="11"/>
      <c r="D54" s="11"/>
      <c r="E54" s="11"/>
      <c r="F54" s="11"/>
      <c r="G54" s="11"/>
      <c r="H54" s="11"/>
      <c r="I54" s="11"/>
      <c r="J54" s="11"/>
      <c r="K54" s="11"/>
      <c r="L54" s="22" t="str">
        <f>IF(COUNTA(A54:K54)=0,"",IF(A54="","Add ID; ","")&amp;IF(AND(A54&lt;&gt;"",COUNTIF(ControlsTable[Mapping ID],A54)&gt;1),"Duplicate ID; ","")&amp;IF(B54="","Add claim link; ",IF(COUNTIF(ClaimsTable[Claim ID],B54)=0,"Unknown claim; ",""))&amp;IF(C54="","Add risk ID; ","")&amp;IF(E54="","Describe risk; ","")&amp;IF(F54="","Add control ID; ","")&amp;IF(G54="","Set objective; ","")&amp;IF(H54="","Describe activity; ","")&amp;IF(I54="","Assign owner; ",""))</f>
      </c>
    </row>
    <row r="55" ht="46" customHeight="1">
      <c r="A55" s="11"/>
      <c r="B55" s="11"/>
      <c r="C55" s="11"/>
      <c r="D55" s="11"/>
      <c r="E55" s="11"/>
      <c r="F55" s="11"/>
      <c r="G55" s="11"/>
      <c r="H55" s="11"/>
      <c r="I55" s="11"/>
      <c r="J55" s="11"/>
      <c r="K55" s="11"/>
      <c r="L55" s="22" t="str">
        <f>IF(COUNTA(A55:K55)=0,"",IF(A55="","Add ID; ","")&amp;IF(AND(A55&lt;&gt;"",COUNTIF(ControlsTable[Mapping ID],A55)&gt;1),"Duplicate ID; ","")&amp;IF(B55="","Add claim link; ",IF(COUNTIF(ClaimsTable[Claim ID],B55)=0,"Unknown claim; ",""))&amp;IF(C55="","Add risk ID; ","")&amp;IF(E55="","Describe risk; ","")&amp;IF(F55="","Add control ID; ","")&amp;IF(G55="","Set objective; ","")&amp;IF(H55="","Describe activity; ","")&amp;IF(I55="","Assign owner; ",""))</f>
      </c>
    </row>
    <row r="56" ht="46" customHeight="1">
      <c r="A56" s="11"/>
      <c r="B56" s="11"/>
      <c r="C56" s="11"/>
      <c r="D56" s="11"/>
      <c r="E56" s="11"/>
      <c r="F56" s="11"/>
      <c r="G56" s="11"/>
      <c r="H56" s="11"/>
      <c r="I56" s="11"/>
      <c r="J56" s="11"/>
      <c r="K56" s="11"/>
      <c r="L56" s="22" t="str">
        <f>IF(COUNTA(A56:K56)=0,"",IF(A56="","Add ID; ","")&amp;IF(AND(A56&lt;&gt;"",COUNTIF(ControlsTable[Mapping ID],A56)&gt;1),"Duplicate ID; ","")&amp;IF(B56="","Add claim link; ",IF(COUNTIF(ClaimsTable[Claim ID],B56)=0,"Unknown claim; ",""))&amp;IF(C56="","Add risk ID; ","")&amp;IF(E56="","Describe risk; ","")&amp;IF(F56="","Add control ID; ","")&amp;IF(G56="","Set objective; ","")&amp;IF(H56="","Describe activity; ","")&amp;IF(I56="","Assign owner; ",""))</f>
      </c>
    </row>
    <row r="57" ht="46" customHeight="1">
      <c r="A57" s="11"/>
      <c r="B57" s="11"/>
      <c r="C57" s="11"/>
      <c r="D57" s="11"/>
      <c r="E57" s="11"/>
      <c r="F57" s="11"/>
      <c r="G57" s="11"/>
      <c r="H57" s="11"/>
      <c r="I57" s="11"/>
      <c r="J57" s="11"/>
      <c r="K57" s="11"/>
      <c r="L57" s="22" t="str">
        <f>IF(COUNTA(A57:K57)=0,"",IF(A57="","Add ID; ","")&amp;IF(AND(A57&lt;&gt;"",COUNTIF(ControlsTable[Mapping ID],A57)&gt;1),"Duplicate ID; ","")&amp;IF(B57="","Add claim link; ",IF(COUNTIF(ClaimsTable[Claim ID],B57)=0,"Unknown claim; ",""))&amp;IF(C57="","Add risk ID; ","")&amp;IF(E57="","Describe risk; ","")&amp;IF(F57="","Add control ID; ","")&amp;IF(G57="","Set objective; ","")&amp;IF(H57="","Describe activity; ","")&amp;IF(I57="","Assign owner; ",""))</f>
      </c>
    </row>
    <row r="58" ht="46" customHeight="1">
      <c r="A58" s="11"/>
      <c r="B58" s="11"/>
      <c r="C58" s="11"/>
      <c r="D58" s="11"/>
      <c r="E58" s="11"/>
      <c r="F58" s="11"/>
      <c r="G58" s="11"/>
      <c r="H58" s="11"/>
      <c r="I58" s="11"/>
      <c r="J58" s="11"/>
      <c r="K58" s="11"/>
      <c r="L58" s="22" t="str">
        <f>IF(COUNTA(A58:K58)=0,"",IF(A58="","Add ID; ","")&amp;IF(AND(A58&lt;&gt;"",COUNTIF(ControlsTable[Mapping ID],A58)&gt;1),"Duplicate ID; ","")&amp;IF(B58="","Add claim link; ",IF(COUNTIF(ClaimsTable[Claim ID],B58)=0,"Unknown claim; ",""))&amp;IF(C58="","Add risk ID; ","")&amp;IF(E58="","Describe risk; ","")&amp;IF(F58="","Add control ID; ","")&amp;IF(G58="","Set objective; ","")&amp;IF(H58="","Describe activity; ","")&amp;IF(I58="","Assign owner; ",""))</f>
      </c>
    </row>
    <row r="59" ht="46" customHeight="1">
      <c r="A59" s="11"/>
      <c r="B59" s="11"/>
      <c r="C59" s="11"/>
      <c r="D59" s="11"/>
      <c r="E59" s="11"/>
      <c r="F59" s="11"/>
      <c r="G59" s="11"/>
      <c r="H59" s="11"/>
      <c r="I59" s="11"/>
      <c r="J59" s="11"/>
      <c r="K59" s="11"/>
      <c r="L59" s="22" t="str">
        <f>IF(COUNTA(A59:K59)=0,"",IF(A59="","Add ID; ","")&amp;IF(AND(A59&lt;&gt;"",COUNTIF(ControlsTable[Mapping ID],A59)&gt;1),"Duplicate ID; ","")&amp;IF(B59="","Add claim link; ",IF(COUNTIF(ClaimsTable[Claim ID],B59)=0,"Unknown claim; ",""))&amp;IF(C59="","Add risk ID; ","")&amp;IF(E59="","Describe risk; ","")&amp;IF(F59="","Add control ID; ","")&amp;IF(G59="","Set objective; ","")&amp;IF(H59="","Describe activity; ","")&amp;IF(I59="","Assign owner; ",""))</f>
      </c>
    </row>
    <row r="60" ht="46" customHeight="1">
      <c r="A60" s="11"/>
      <c r="B60" s="11"/>
      <c r="C60" s="11"/>
      <c r="D60" s="11"/>
      <c r="E60" s="11"/>
      <c r="F60" s="11"/>
      <c r="G60" s="11"/>
      <c r="H60" s="11"/>
      <c r="I60" s="11"/>
      <c r="J60" s="11"/>
      <c r="K60" s="11"/>
      <c r="L60" s="22" t="str">
        <f>IF(COUNTA(A60:K60)=0,"",IF(A60="","Add ID; ","")&amp;IF(AND(A60&lt;&gt;"",COUNTIF(ControlsTable[Mapping ID],A60)&gt;1),"Duplicate ID; ","")&amp;IF(B60="","Add claim link; ",IF(COUNTIF(ClaimsTable[Claim ID],B60)=0,"Unknown claim; ",""))&amp;IF(C60="","Add risk ID; ","")&amp;IF(E60="","Describe risk; ","")&amp;IF(F60="","Add control ID; ","")&amp;IF(G60="","Set objective; ","")&amp;IF(H60="","Describe activity; ","")&amp;IF(I60="","Assign owner; ",""))</f>
      </c>
    </row>
    <row r="61" ht="46" customHeight="1">
      <c r="A61" s="11"/>
      <c r="B61" s="11"/>
      <c r="C61" s="11"/>
      <c r="D61" s="11"/>
      <c r="E61" s="11"/>
      <c r="F61" s="11"/>
      <c r="G61" s="11"/>
      <c r="H61" s="11"/>
      <c r="I61" s="11"/>
      <c r="J61" s="11"/>
      <c r="K61" s="11"/>
      <c r="L61" s="22" t="str">
        <f>IF(COUNTA(A61:K61)=0,"",IF(A61="","Add ID; ","")&amp;IF(AND(A61&lt;&gt;"",COUNTIF(ControlsTable[Mapping ID],A61)&gt;1),"Duplicate ID; ","")&amp;IF(B61="","Add claim link; ",IF(COUNTIF(ClaimsTable[Claim ID],B61)=0,"Unknown claim; ",""))&amp;IF(C61="","Add risk ID; ","")&amp;IF(E61="","Describe risk; ","")&amp;IF(F61="","Add control ID; ","")&amp;IF(G61="","Set objective; ","")&amp;IF(H61="","Describe activity; ","")&amp;IF(I61="","Assign owner; ",""))</f>
      </c>
    </row>
    <row r="62" ht="46" customHeight="1">
      <c r="A62" s="11"/>
      <c r="B62" s="11"/>
      <c r="C62" s="11"/>
      <c r="D62" s="11"/>
      <c r="E62" s="11"/>
      <c r="F62" s="11"/>
      <c r="G62" s="11"/>
      <c r="H62" s="11"/>
      <c r="I62" s="11"/>
      <c r="J62" s="11"/>
      <c r="K62" s="11"/>
      <c r="L62" s="22" t="str">
        <f>IF(COUNTA(A62:K62)=0,"",IF(A62="","Add ID; ","")&amp;IF(AND(A62&lt;&gt;"",COUNTIF(ControlsTable[Mapping ID],A62)&gt;1),"Duplicate ID; ","")&amp;IF(B62="","Add claim link; ",IF(COUNTIF(ClaimsTable[Claim ID],B62)=0,"Unknown claim; ",""))&amp;IF(C62="","Add risk ID; ","")&amp;IF(E62="","Describe risk; ","")&amp;IF(F62="","Add control ID; ","")&amp;IF(G62="","Set objective; ","")&amp;IF(H62="","Describe activity; ","")&amp;IF(I62="","Assign owner; ",""))</f>
      </c>
    </row>
    <row r="63" ht="46" customHeight="1">
      <c r="A63" s="11"/>
      <c r="B63" s="11"/>
      <c r="C63" s="11"/>
      <c r="D63" s="11"/>
      <c r="E63" s="11"/>
      <c r="F63" s="11"/>
      <c r="G63" s="11"/>
      <c r="H63" s="11"/>
      <c r="I63" s="11"/>
      <c r="J63" s="11"/>
      <c r="K63" s="11"/>
      <c r="L63" s="22" t="str">
        <f>IF(COUNTA(A63:K63)=0,"",IF(A63="","Add ID; ","")&amp;IF(AND(A63&lt;&gt;"",COUNTIF(ControlsTable[Mapping ID],A63)&gt;1),"Duplicate ID; ","")&amp;IF(B63="","Add claim link; ",IF(COUNTIF(ClaimsTable[Claim ID],B63)=0,"Unknown claim; ",""))&amp;IF(C63="","Add risk ID; ","")&amp;IF(E63="","Describe risk; ","")&amp;IF(F63="","Add control ID; ","")&amp;IF(G63="","Set objective; ","")&amp;IF(H63="","Describe activity; ","")&amp;IF(I63="","Assign owner; ",""))</f>
      </c>
    </row>
    <row r="64" ht="46" customHeight="1">
      <c r="A64" s="11"/>
      <c r="B64" s="11"/>
      <c r="C64" s="11"/>
      <c r="D64" s="11"/>
      <c r="E64" s="11"/>
      <c r="F64" s="11"/>
      <c r="G64" s="11"/>
      <c r="H64" s="11"/>
      <c r="I64" s="11"/>
      <c r="J64" s="11"/>
      <c r="K64" s="11"/>
      <c r="L64" s="22" t="str">
        <f>IF(COUNTA(A64:K64)=0,"",IF(A64="","Add ID; ","")&amp;IF(AND(A64&lt;&gt;"",COUNTIF(ControlsTable[Mapping ID],A64)&gt;1),"Duplicate ID; ","")&amp;IF(B64="","Add claim link; ",IF(COUNTIF(ClaimsTable[Claim ID],B64)=0,"Unknown claim; ",""))&amp;IF(C64="","Add risk ID; ","")&amp;IF(E64="","Describe risk; ","")&amp;IF(F64="","Add control ID; ","")&amp;IF(G64="","Set objective; ","")&amp;IF(H64="","Describe activity; ","")&amp;IF(I64="","Assign owner; ",""))</f>
      </c>
    </row>
    <row r="65" ht="46" customHeight="1">
      <c r="A65" s="11"/>
      <c r="B65" s="11"/>
      <c r="C65" s="11"/>
      <c r="D65" s="11"/>
      <c r="E65" s="11"/>
      <c r="F65" s="11"/>
      <c r="G65" s="11"/>
      <c r="H65" s="11"/>
      <c r="I65" s="11"/>
      <c r="J65" s="11"/>
      <c r="K65" s="11"/>
      <c r="L65" s="22" t="str">
        <f>IF(COUNTA(A65:K65)=0,"",IF(A65="","Add ID; ","")&amp;IF(AND(A65&lt;&gt;"",COUNTIF(ControlsTable[Mapping ID],A65)&gt;1),"Duplicate ID; ","")&amp;IF(B65="","Add claim link; ",IF(COUNTIF(ClaimsTable[Claim ID],B65)=0,"Unknown claim; ",""))&amp;IF(C65="","Add risk ID; ","")&amp;IF(E65="","Describe risk; ","")&amp;IF(F65="","Add control ID; ","")&amp;IF(G65="","Set objective; ","")&amp;IF(H65="","Describe activity; ","")&amp;IF(I65="","Assign owner; ",""))</f>
      </c>
    </row>
    <row r="66" ht="46" customHeight="1">
      <c r="A66" s="11"/>
      <c r="B66" s="11"/>
      <c r="C66" s="11"/>
      <c r="D66" s="11"/>
      <c r="E66" s="11"/>
      <c r="F66" s="11"/>
      <c r="G66" s="11"/>
      <c r="H66" s="11"/>
      <c r="I66" s="11"/>
      <c r="J66" s="11"/>
      <c r="K66" s="11"/>
      <c r="L66" s="22" t="str">
        <f>IF(COUNTA(A66:K66)=0,"",IF(A66="","Add ID; ","")&amp;IF(AND(A66&lt;&gt;"",COUNTIF(ControlsTable[Mapping ID],A66)&gt;1),"Duplicate ID; ","")&amp;IF(B66="","Add claim link; ",IF(COUNTIF(ClaimsTable[Claim ID],B66)=0,"Unknown claim; ",""))&amp;IF(C66="","Add risk ID; ","")&amp;IF(E66="","Describe risk; ","")&amp;IF(F66="","Add control ID; ","")&amp;IF(G66="","Set objective; ","")&amp;IF(H66="","Describe activity; ","")&amp;IF(I66="","Assign owner; ",""))</f>
      </c>
    </row>
    <row r="67" ht="46" customHeight="1">
      <c r="A67" s="11"/>
      <c r="B67" s="11"/>
      <c r="C67" s="11"/>
      <c r="D67" s="11"/>
      <c r="E67" s="11"/>
      <c r="F67" s="11"/>
      <c r="G67" s="11"/>
      <c r="H67" s="11"/>
      <c r="I67" s="11"/>
      <c r="J67" s="11"/>
      <c r="K67" s="11"/>
      <c r="L67" s="22" t="str">
        <f>IF(COUNTA(A67:K67)=0,"",IF(A67="","Add ID; ","")&amp;IF(AND(A67&lt;&gt;"",COUNTIF(ControlsTable[Mapping ID],A67)&gt;1),"Duplicate ID; ","")&amp;IF(B67="","Add claim link; ",IF(COUNTIF(ClaimsTable[Claim ID],B67)=0,"Unknown claim; ",""))&amp;IF(C67="","Add risk ID; ","")&amp;IF(E67="","Describe risk; ","")&amp;IF(F67="","Add control ID; ","")&amp;IF(G67="","Set objective; ","")&amp;IF(H67="","Describe activity; ","")&amp;IF(I67="","Assign owner; ",""))</f>
      </c>
    </row>
    <row r="68" ht="46" customHeight="1">
      <c r="A68" s="11"/>
      <c r="B68" s="11"/>
      <c r="C68" s="11"/>
      <c r="D68" s="11"/>
      <c r="E68" s="11"/>
      <c r="F68" s="11"/>
      <c r="G68" s="11"/>
      <c r="H68" s="11"/>
      <c r="I68" s="11"/>
      <c r="J68" s="11"/>
      <c r="K68" s="11"/>
      <c r="L68" s="22" t="str">
        <f>IF(COUNTA(A68:K68)=0,"",IF(A68="","Add ID; ","")&amp;IF(AND(A68&lt;&gt;"",COUNTIF(ControlsTable[Mapping ID],A68)&gt;1),"Duplicate ID; ","")&amp;IF(B68="","Add claim link; ",IF(COUNTIF(ClaimsTable[Claim ID],B68)=0,"Unknown claim; ",""))&amp;IF(C68="","Add risk ID; ","")&amp;IF(E68="","Describe risk; ","")&amp;IF(F68="","Add control ID; ","")&amp;IF(G68="","Set objective; ","")&amp;IF(H68="","Describe activity; ","")&amp;IF(I68="","Assign owner; ",""))</f>
      </c>
    </row>
    <row r="69" ht="46" customHeight="1">
      <c r="A69" s="11"/>
      <c r="B69" s="11"/>
      <c r="C69" s="11"/>
      <c r="D69" s="11"/>
      <c r="E69" s="11"/>
      <c r="F69" s="11"/>
      <c r="G69" s="11"/>
      <c r="H69" s="11"/>
      <c r="I69" s="11"/>
      <c r="J69" s="11"/>
      <c r="K69" s="11"/>
      <c r="L69" s="22" t="str">
        <f>IF(COUNTA(A69:K69)=0,"",IF(A69="","Add ID; ","")&amp;IF(AND(A69&lt;&gt;"",COUNTIF(ControlsTable[Mapping ID],A69)&gt;1),"Duplicate ID; ","")&amp;IF(B69="","Add claim link; ",IF(COUNTIF(ClaimsTable[Claim ID],B69)=0,"Unknown claim; ",""))&amp;IF(C69="","Add risk ID; ","")&amp;IF(E69="","Describe risk; ","")&amp;IF(F69="","Add control ID; ","")&amp;IF(G69="","Set objective; ","")&amp;IF(H69="","Describe activity; ","")&amp;IF(I69="","Assign owner; ",""))</f>
      </c>
    </row>
    <row r="70" ht="46" customHeight="1">
      <c r="A70" s="11"/>
      <c r="B70" s="11"/>
      <c r="C70" s="11"/>
      <c r="D70" s="11"/>
      <c r="E70" s="11"/>
      <c r="F70" s="11"/>
      <c r="G70" s="11"/>
      <c r="H70" s="11"/>
      <c r="I70" s="11"/>
      <c r="J70" s="11"/>
      <c r="K70" s="11"/>
      <c r="L70" s="22" t="str">
        <f>IF(COUNTA(A70:K70)=0,"",IF(A70="","Add ID; ","")&amp;IF(AND(A70&lt;&gt;"",COUNTIF(ControlsTable[Mapping ID],A70)&gt;1),"Duplicate ID; ","")&amp;IF(B70="","Add claim link; ",IF(COUNTIF(ClaimsTable[Claim ID],B70)=0,"Unknown claim; ",""))&amp;IF(C70="","Add risk ID; ","")&amp;IF(E70="","Describe risk; ","")&amp;IF(F70="","Add control ID; ","")&amp;IF(G70="","Set objective; ","")&amp;IF(H70="","Describe activity; ","")&amp;IF(I70="","Assign owner; ",""))</f>
      </c>
    </row>
    <row r="71" ht="46" customHeight="1">
      <c r="A71" s="11"/>
      <c r="B71" s="11"/>
      <c r="C71" s="11"/>
      <c r="D71" s="11"/>
      <c r="E71" s="11"/>
      <c r="F71" s="11"/>
      <c r="G71" s="11"/>
      <c r="H71" s="11"/>
      <c r="I71" s="11"/>
      <c r="J71" s="11"/>
      <c r="K71" s="11"/>
      <c r="L71" s="22" t="str">
        <f>IF(COUNTA(A71:K71)=0,"",IF(A71="","Add ID; ","")&amp;IF(AND(A71&lt;&gt;"",COUNTIF(ControlsTable[Mapping ID],A71)&gt;1),"Duplicate ID; ","")&amp;IF(B71="","Add claim link; ",IF(COUNTIF(ClaimsTable[Claim ID],B71)=0,"Unknown claim; ",""))&amp;IF(C71="","Add risk ID; ","")&amp;IF(E71="","Describe risk; ","")&amp;IF(F71="","Add control ID; ","")&amp;IF(G71="","Set objective; ","")&amp;IF(H71="","Describe activity; ","")&amp;IF(I71="","Assign owner; ",""))</f>
      </c>
    </row>
    <row r="72" ht="46" customHeight="1">
      <c r="A72" s="11"/>
      <c r="B72" s="11"/>
      <c r="C72" s="11"/>
      <c r="D72" s="11"/>
      <c r="E72" s="11"/>
      <c r="F72" s="11"/>
      <c r="G72" s="11"/>
      <c r="H72" s="11"/>
      <c r="I72" s="11"/>
      <c r="J72" s="11"/>
      <c r="K72" s="11"/>
      <c r="L72" s="22" t="str">
        <f>IF(COUNTA(A72:K72)=0,"",IF(A72="","Add ID; ","")&amp;IF(AND(A72&lt;&gt;"",COUNTIF(ControlsTable[Mapping ID],A72)&gt;1),"Duplicate ID; ","")&amp;IF(B72="","Add claim link; ",IF(COUNTIF(ClaimsTable[Claim ID],B72)=0,"Unknown claim; ",""))&amp;IF(C72="","Add risk ID; ","")&amp;IF(E72="","Describe risk; ","")&amp;IF(F72="","Add control ID; ","")&amp;IF(G72="","Set objective; ","")&amp;IF(H72="","Describe activity; ","")&amp;IF(I72="","Assign owner; ",""))</f>
      </c>
    </row>
    <row r="73" ht="46" customHeight="1">
      <c r="A73" s="11"/>
      <c r="B73" s="11"/>
      <c r="C73" s="11"/>
      <c r="D73" s="11"/>
      <c r="E73" s="11"/>
      <c r="F73" s="11"/>
      <c r="G73" s="11"/>
      <c r="H73" s="11"/>
      <c r="I73" s="11"/>
      <c r="J73" s="11"/>
      <c r="K73" s="11"/>
      <c r="L73" s="22" t="str">
        <f>IF(COUNTA(A73:K73)=0,"",IF(A73="","Add ID; ","")&amp;IF(AND(A73&lt;&gt;"",COUNTIF(ControlsTable[Mapping ID],A73)&gt;1),"Duplicate ID; ","")&amp;IF(B73="","Add claim link; ",IF(COUNTIF(ClaimsTable[Claim ID],B73)=0,"Unknown claim; ",""))&amp;IF(C73="","Add risk ID; ","")&amp;IF(E73="","Describe risk; ","")&amp;IF(F73="","Add control ID; ","")&amp;IF(G73="","Set objective; ","")&amp;IF(H73="","Describe activity; ","")&amp;IF(I73="","Assign owner; ",""))</f>
      </c>
    </row>
    <row r="74" ht="46" customHeight="1">
      <c r="A74" s="11"/>
      <c r="B74" s="11"/>
      <c r="C74" s="11"/>
      <c r="D74" s="11"/>
      <c r="E74" s="11"/>
      <c r="F74" s="11"/>
      <c r="G74" s="11"/>
      <c r="H74" s="11"/>
      <c r="I74" s="11"/>
      <c r="J74" s="11"/>
      <c r="K74" s="11"/>
      <c r="L74" s="22" t="str">
        <f>IF(COUNTA(A74:K74)=0,"",IF(A74="","Add ID; ","")&amp;IF(AND(A74&lt;&gt;"",COUNTIF(ControlsTable[Mapping ID],A74)&gt;1),"Duplicate ID; ","")&amp;IF(B74="","Add claim link; ",IF(COUNTIF(ClaimsTable[Claim ID],B74)=0,"Unknown claim; ",""))&amp;IF(C74="","Add risk ID; ","")&amp;IF(E74="","Describe risk; ","")&amp;IF(F74="","Add control ID; ","")&amp;IF(G74="","Set objective; ","")&amp;IF(H74="","Describe activity; ","")&amp;IF(I74="","Assign owner; ",""))</f>
      </c>
    </row>
    <row r="75" ht="46" customHeight="1">
      <c r="A75" s="11"/>
      <c r="B75" s="11"/>
      <c r="C75" s="11"/>
      <c r="D75" s="11"/>
      <c r="E75" s="11"/>
      <c r="F75" s="11"/>
      <c r="G75" s="11"/>
      <c r="H75" s="11"/>
      <c r="I75" s="11"/>
      <c r="J75" s="11"/>
      <c r="K75" s="11"/>
      <c r="L75" s="22" t="str">
        <f>IF(COUNTA(A75:K75)=0,"",IF(A75="","Add ID; ","")&amp;IF(AND(A75&lt;&gt;"",COUNTIF(ControlsTable[Mapping ID],A75)&gt;1),"Duplicate ID; ","")&amp;IF(B75="","Add claim link; ",IF(COUNTIF(ClaimsTable[Claim ID],B75)=0,"Unknown claim; ",""))&amp;IF(C75="","Add risk ID; ","")&amp;IF(E75="","Describe risk; ","")&amp;IF(F75="","Add control ID; ","")&amp;IF(G75="","Set objective; ","")&amp;IF(H75="","Describe activity; ","")&amp;IF(I75="","Assign owner; ",""))</f>
      </c>
    </row>
    <row r="76" ht="46" customHeight="1">
      <c r="A76" s="11"/>
      <c r="B76" s="11"/>
      <c r="C76" s="11"/>
      <c r="D76" s="11"/>
      <c r="E76" s="11"/>
      <c r="F76" s="11"/>
      <c r="G76" s="11"/>
      <c r="H76" s="11"/>
      <c r="I76" s="11"/>
      <c r="J76" s="11"/>
      <c r="K76" s="11"/>
      <c r="L76" s="22" t="str">
        <f>IF(COUNTA(A76:K76)=0,"",IF(A76="","Add ID; ","")&amp;IF(AND(A76&lt;&gt;"",COUNTIF(ControlsTable[Mapping ID],A76)&gt;1),"Duplicate ID; ","")&amp;IF(B76="","Add claim link; ",IF(COUNTIF(ClaimsTable[Claim ID],B76)=0,"Unknown claim; ",""))&amp;IF(C76="","Add risk ID; ","")&amp;IF(E76="","Describe risk; ","")&amp;IF(F76="","Add control ID; ","")&amp;IF(G76="","Set objective; ","")&amp;IF(H76="","Describe activity; ","")&amp;IF(I76="","Assign owner; ",""))</f>
      </c>
    </row>
    <row r="77" ht="46" customHeight="1">
      <c r="A77" s="11"/>
      <c r="B77" s="11"/>
      <c r="C77" s="11"/>
      <c r="D77" s="11"/>
      <c r="E77" s="11"/>
      <c r="F77" s="11"/>
      <c r="G77" s="11"/>
      <c r="H77" s="11"/>
      <c r="I77" s="11"/>
      <c r="J77" s="11"/>
      <c r="K77" s="11"/>
      <c r="L77" s="22" t="str">
        <f>IF(COUNTA(A77:K77)=0,"",IF(A77="","Add ID; ","")&amp;IF(AND(A77&lt;&gt;"",COUNTIF(ControlsTable[Mapping ID],A77)&gt;1),"Duplicate ID; ","")&amp;IF(B77="","Add claim link; ",IF(COUNTIF(ClaimsTable[Claim ID],B77)=0,"Unknown claim; ",""))&amp;IF(C77="","Add risk ID; ","")&amp;IF(E77="","Describe risk; ","")&amp;IF(F77="","Add control ID; ","")&amp;IF(G77="","Set objective; ","")&amp;IF(H77="","Describe activity; ","")&amp;IF(I77="","Assign owner; ",""))</f>
      </c>
    </row>
    <row r="78" ht="46" customHeight="1">
      <c r="A78" s="11"/>
      <c r="B78" s="11"/>
      <c r="C78" s="11"/>
      <c r="D78" s="11"/>
      <c r="E78" s="11"/>
      <c r="F78" s="11"/>
      <c r="G78" s="11"/>
      <c r="H78" s="11"/>
      <c r="I78" s="11"/>
      <c r="J78" s="11"/>
      <c r="K78" s="11"/>
      <c r="L78" s="22" t="str">
        <f>IF(COUNTA(A78:K78)=0,"",IF(A78="","Add ID; ","")&amp;IF(AND(A78&lt;&gt;"",COUNTIF(ControlsTable[Mapping ID],A78)&gt;1),"Duplicate ID; ","")&amp;IF(B78="","Add claim link; ",IF(COUNTIF(ClaimsTable[Claim ID],B78)=0,"Unknown claim; ",""))&amp;IF(C78="","Add risk ID; ","")&amp;IF(E78="","Describe risk; ","")&amp;IF(F78="","Add control ID; ","")&amp;IF(G78="","Set objective; ","")&amp;IF(H78="","Describe activity; ","")&amp;IF(I78="","Assign owner; ",""))</f>
      </c>
    </row>
    <row r="79" ht="46" customHeight="1">
      <c r="A79" s="11"/>
      <c r="B79" s="11"/>
      <c r="C79" s="11"/>
      <c r="D79" s="11"/>
      <c r="E79" s="11"/>
      <c r="F79" s="11"/>
      <c r="G79" s="11"/>
      <c r="H79" s="11"/>
      <c r="I79" s="11"/>
      <c r="J79" s="11"/>
      <c r="K79" s="11"/>
      <c r="L79" s="22" t="str">
        <f>IF(COUNTA(A79:K79)=0,"",IF(A79="","Add ID; ","")&amp;IF(AND(A79&lt;&gt;"",COUNTIF(ControlsTable[Mapping ID],A79)&gt;1),"Duplicate ID; ","")&amp;IF(B79="","Add claim link; ",IF(COUNTIF(ClaimsTable[Claim ID],B79)=0,"Unknown claim; ",""))&amp;IF(C79="","Add risk ID; ","")&amp;IF(E79="","Describe risk; ","")&amp;IF(F79="","Add control ID; ","")&amp;IF(G79="","Set objective; ","")&amp;IF(H79="","Describe activity; ","")&amp;IF(I79="","Assign owner; ",""))</f>
      </c>
    </row>
    <row r="80" ht="46" customHeight="1">
      <c r="A80" s="11"/>
      <c r="B80" s="11"/>
      <c r="C80" s="11"/>
      <c r="D80" s="11"/>
      <c r="E80" s="11"/>
      <c r="F80" s="11"/>
      <c r="G80" s="11"/>
      <c r="H80" s="11"/>
      <c r="I80" s="11"/>
      <c r="J80" s="11"/>
      <c r="K80" s="11"/>
      <c r="L80" s="22" t="str">
        <f>IF(COUNTA(A80:K80)=0,"",IF(A80="","Add ID; ","")&amp;IF(AND(A80&lt;&gt;"",COUNTIF(ControlsTable[Mapping ID],A80)&gt;1),"Duplicate ID; ","")&amp;IF(B80="","Add claim link; ",IF(COUNTIF(ClaimsTable[Claim ID],B80)=0,"Unknown claim; ",""))&amp;IF(C80="","Add risk ID; ","")&amp;IF(E80="","Describe risk; ","")&amp;IF(F80="","Add control ID; ","")&amp;IF(G80="","Set objective; ","")&amp;IF(H80="","Describe activity; ","")&amp;IF(I80="","Assign owner; ",""))</f>
      </c>
    </row>
    <row r="81" ht="46" customHeight="1">
      <c r="A81" s="11"/>
      <c r="B81" s="11"/>
      <c r="C81" s="11"/>
      <c r="D81" s="11"/>
      <c r="E81" s="11"/>
      <c r="F81" s="11"/>
      <c r="G81" s="11"/>
      <c r="H81" s="11"/>
      <c r="I81" s="11"/>
      <c r="J81" s="11"/>
      <c r="K81" s="11"/>
      <c r="L81" s="22" t="str">
        <f>IF(COUNTA(A81:K81)=0,"",IF(A81="","Add ID; ","")&amp;IF(AND(A81&lt;&gt;"",COUNTIF(ControlsTable[Mapping ID],A81)&gt;1),"Duplicate ID; ","")&amp;IF(B81="","Add claim link; ",IF(COUNTIF(ClaimsTable[Claim ID],B81)=0,"Unknown claim; ",""))&amp;IF(C81="","Add risk ID; ","")&amp;IF(E81="","Describe risk; ","")&amp;IF(F81="","Add control ID; ","")&amp;IF(G81="","Set objective; ","")&amp;IF(H81="","Describe activity; ","")&amp;IF(I81="","Assign owner; ",""))</f>
      </c>
    </row>
    <row r="82" ht="46" customHeight="1">
      <c r="A82" s="11"/>
      <c r="B82" s="11"/>
      <c r="C82" s="11"/>
      <c r="D82" s="11"/>
      <c r="E82" s="11"/>
      <c r="F82" s="11"/>
      <c r="G82" s="11"/>
      <c r="H82" s="11"/>
      <c r="I82" s="11"/>
      <c r="J82" s="11"/>
      <c r="K82" s="11"/>
      <c r="L82" s="22" t="str">
        <f>IF(COUNTA(A82:K82)=0,"",IF(A82="","Add ID; ","")&amp;IF(AND(A82&lt;&gt;"",COUNTIF(ControlsTable[Mapping ID],A82)&gt;1),"Duplicate ID; ","")&amp;IF(B82="","Add claim link; ",IF(COUNTIF(ClaimsTable[Claim ID],B82)=0,"Unknown claim; ",""))&amp;IF(C82="","Add risk ID; ","")&amp;IF(E82="","Describe risk; ","")&amp;IF(F82="","Add control ID; ","")&amp;IF(G82="","Set objective; ","")&amp;IF(H82="","Describe activity; ","")&amp;IF(I82="","Assign owner; ",""))</f>
      </c>
    </row>
    <row r="83" ht="46" customHeight="1">
      <c r="A83" s="11"/>
      <c r="B83" s="11"/>
      <c r="C83" s="11"/>
      <c r="D83" s="11"/>
      <c r="E83" s="11"/>
      <c r="F83" s="11"/>
      <c r="G83" s="11"/>
      <c r="H83" s="11"/>
      <c r="I83" s="11"/>
      <c r="J83" s="11"/>
      <c r="K83" s="11"/>
      <c r="L83" s="22" t="str">
        <f>IF(COUNTA(A83:K83)=0,"",IF(A83="","Add ID; ","")&amp;IF(AND(A83&lt;&gt;"",COUNTIF(ControlsTable[Mapping ID],A83)&gt;1),"Duplicate ID; ","")&amp;IF(B83="","Add claim link; ",IF(COUNTIF(ClaimsTable[Claim ID],B83)=0,"Unknown claim; ",""))&amp;IF(C83="","Add risk ID; ","")&amp;IF(E83="","Describe risk; ","")&amp;IF(F83="","Add control ID; ","")&amp;IF(G83="","Set objective; ","")&amp;IF(H83="","Describe activity; ","")&amp;IF(I83="","Assign owner; ",""))</f>
      </c>
    </row>
    <row r="84" ht="46" customHeight="1">
      <c r="A84" s="11"/>
      <c r="B84" s="11"/>
      <c r="C84" s="11"/>
      <c r="D84" s="11"/>
      <c r="E84" s="11"/>
      <c r="F84" s="11"/>
      <c r="G84" s="11"/>
      <c r="H84" s="11"/>
      <c r="I84" s="11"/>
      <c r="J84" s="11"/>
      <c r="K84" s="11"/>
      <c r="L84" s="22" t="str">
        <f>IF(COUNTA(A84:K84)=0,"",IF(A84="","Add ID; ","")&amp;IF(AND(A84&lt;&gt;"",COUNTIF(ControlsTable[Mapping ID],A84)&gt;1),"Duplicate ID; ","")&amp;IF(B84="","Add claim link; ",IF(COUNTIF(ClaimsTable[Claim ID],B84)=0,"Unknown claim; ",""))&amp;IF(C84="","Add risk ID; ","")&amp;IF(E84="","Describe risk; ","")&amp;IF(F84="","Add control ID; ","")&amp;IF(G84="","Set objective; ","")&amp;IF(H84="","Describe activity; ","")&amp;IF(I84="","Assign owner; ",""))</f>
      </c>
    </row>
    <row r="85" ht="46" customHeight="1">
      <c r="A85" s="11"/>
      <c r="B85" s="11"/>
      <c r="C85" s="11"/>
      <c r="D85" s="11"/>
      <c r="E85" s="11"/>
      <c r="F85" s="11"/>
      <c r="G85" s="11"/>
      <c r="H85" s="11"/>
      <c r="I85" s="11"/>
      <c r="J85" s="11"/>
      <c r="K85" s="11"/>
      <c r="L85" s="22" t="str">
        <f>IF(COUNTA(A85:K85)=0,"",IF(A85="","Add ID; ","")&amp;IF(AND(A85&lt;&gt;"",COUNTIF(ControlsTable[Mapping ID],A85)&gt;1),"Duplicate ID; ","")&amp;IF(B85="","Add claim link; ",IF(COUNTIF(ClaimsTable[Claim ID],B85)=0,"Unknown claim; ",""))&amp;IF(C85="","Add risk ID; ","")&amp;IF(E85="","Describe risk; ","")&amp;IF(F85="","Add control ID; ","")&amp;IF(G85="","Set objective; ","")&amp;IF(H85="","Describe activity; ","")&amp;IF(I85="","Assign owner; ",""))</f>
      </c>
    </row>
    <row r="86" ht="46" customHeight="1">
      <c r="A86" s="11"/>
      <c r="B86" s="11"/>
      <c r="C86" s="11"/>
      <c r="D86" s="11"/>
      <c r="E86" s="11"/>
      <c r="F86" s="11"/>
      <c r="G86" s="11"/>
      <c r="H86" s="11"/>
      <c r="I86" s="11"/>
      <c r="J86" s="11"/>
      <c r="K86" s="11"/>
      <c r="L86" s="22" t="str">
        <f>IF(COUNTA(A86:K86)=0,"",IF(A86="","Add ID; ","")&amp;IF(AND(A86&lt;&gt;"",COUNTIF(ControlsTable[Mapping ID],A86)&gt;1),"Duplicate ID; ","")&amp;IF(B86="","Add claim link; ",IF(COUNTIF(ClaimsTable[Claim ID],B86)=0,"Unknown claim; ",""))&amp;IF(C86="","Add risk ID; ","")&amp;IF(E86="","Describe risk; ","")&amp;IF(F86="","Add control ID; ","")&amp;IF(G86="","Set objective; ","")&amp;IF(H86="","Describe activity; ","")&amp;IF(I86="","Assign owner; ",""))</f>
      </c>
    </row>
    <row r="87" ht="46" customHeight="1">
      <c r="A87" s="11"/>
      <c r="B87" s="11"/>
      <c r="C87" s="11"/>
      <c r="D87" s="11"/>
      <c r="E87" s="11"/>
      <c r="F87" s="11"/>
      <c r="G87" s="11"/>
      <c r="H87" s="11"/>
      <c r="I87" s="11"/>
      <c r="J87" s="11"/>
      <c r="K87" s="11"/>
      <c r="L87" s="22" t="str">
        <f>IF(COUNTA(A87:K87)=0,"",IF(A87="","Add ID; ","")&amp;IF(AND(A87&lt;&gt;"",COUNTIF(ControlsTable[Mapping ID],A87)&gt;1),"Duplicate ID; ","")&amp;IF(B87="","Add claim link; ",IF(COUNTIF(ClaimsTable[Claim ID],B87)=0,"Unknown claim; ",""))&amp;IF(C87="","Add risk ID; ","")&amp;IF(E87="","Describe risk; ","")&amp;IF(F87="","Add control ID; ","")&amp;IF(G87="","Set objective; ","")&amp;IF(H87="","Describe activity; ","")&amp;IF(I87="","Assign owner; ",""))</f>
      </c>
    </row>
    <row r="88" ht="46" customHeight="1">
      <c r="A88" s="11"/>
      <c r="B88" s="11"/>
      <c r="C88" s="11"/>
      <c r="D88" s="11"/>
      <c r="E88" s="11"/>
      <c r="F88" s="11"/>
      <c r="G88" s="11"/>
      <c r="H88" s="11"/>
      <c r="I88" s="11"/>
      <c r="J88" s="11"/>
      <c r="K88" s="11"/>
      <c r="L88" s="22" t="str">
        <f>IF(COUNTA(A88:K88)=0,"",IF(A88="","Add ID; ","")&amp;IF(AND(A88&lt;&gt;"",COUNTIF(ControlsTable[Mapping ID],A88)&gt;1),"Duplicate ID; ","")&amp;IF(B88="","Add claim link; ",IF(COUNTIF(ClaimsTable[Claim ID],B88)=0,"Unknown claim; ",""))&amp;IF(C88="","Add risk ID; ","")&amp;IF(E88="","Describe risk; ","")&amp;IF(F88="","Add control ID; ","")&amp;IF(G88="","Set objective; ","")&amp;IF(H88="","Describe activity; ","")&amp;IF(I88="","Assign owner; ",""))</f>
      </c>
    </row>
    <row r="89" ht="46" customHeight="1">
      <c r="A89" s="11"/>
      <c r="B89" s="11"/>
      <c r="C89" s="11"/>
      <c r="D89" s="11"/>
      <c r="E89" s="11"/>
      <c r="F89" s="11"/>
      <c r="G89" s="11"/>
      <c r="H89" s="11"/>
      <c r="I89" s="11"/>
      <c r="J89" s="11"/>
      <c r="K89" s="11"/>
      <c r="L89" s="22" t="str">
        <f>IF(COUNTA(A89:K89)=0,"",IF(A89="","Add ID; ","")&amp;IF(AND(A89&lt;&gt;"",COUNTIF(ControlsTable[Mapping ID],A89)&gt;1),"Duplicate ID; ","")&amp;IF(B89="","Add claim link; ",IF(COUNTIF(ClaimsTable[Claim ID],B89)=0,"Unknown claim; ",""))&amp;IF(C89="","Add risk ID; ","")&amp;IF(E89="","Describe risk; ","")&amp;IF(F89="","Add control ID; ","")&amp;IF(G89="","Set objective; ","")&amp;IF(H89="","Describe activity; ","")&amp;IF(I89="","Assign owner; ",""))</f>
      </c>
    </row>
    <row r="90" ht="46" customHeight="1">
      <c r="A90" s="11"/>
      <c r="B90" s="11"/>
      <c r="C90" s="11"/>
      <c r="D90" s="11"/>
      <c r="E90" s="11"/>
      <c r="F90" s="11"/>
      <c r="G90" s="11"/>
      <c r="H90" s="11"/>
      <c r="I90" s="11"/>
      <c r="J90" s="11"/>
      <c r="K90" s="11"/>
      <c r="L90" s="22" t="str">
        <f>IF(COUNTA(A90:K90)=0,"",IF(A90="","Add ID; ","")&amp;IF(AND(A90&lt;&gt;"",COUNTIF(ControlsTable[Mapping ID],A90)&gt;1),"Duplicate ID; ","")&amp;IF(B90="","Add claim link; ",IF(COUNTIF(ClaimsTable[Claim ID],B90)=0,"Unknown claim; ",""))&amp;IF(C90="","Add risk ID; ","")&amp;IF(E90="","Describe risk; ","")&amp;IF(F90="","Add control ID; ","")&amp;IF(G90="","Set objective; ","")&amp;IF(H90="","Describe activity; ","")&amp;IF(I90="","Assign owner; ",""))</f>
      </c>
    </row>
    <row r="91" ht="46" customHeight="1">
      <c r="A91" s="11"/>
      <c r="B91" s="11"/>
      <c r="C91" s="11"/>
      <c r="D91" s="11"/>
      <c r="E91" s="11"/>
      <c r="F91" s="11"/>
      <c r="G91" s="11"/>
      <c r="H91" s="11"/>
      <c r="I91" s="11"/>
      <c r="J91" s="11"/>
      <c r="K91" s="11"/>
      <c r="L91" s="22" t="str">
        <f>IF(COUNTA(A91:K91)=0,"",IF(A91="","Add ID; ","")&amp;IF(AND(A91&lt;&gt;"",COUNTIF(ControlsTable[Mapping ID],A91)&gt;1),"Duplicate ID; ","")&amp;IF(B91="","Add claim link; ",IF(COUNTIF(ClaimsTable[Claim ID],B91)=0,"Unknown claim; ",""))&amp;IF(C91="","Add risk ID; ","")&amp;IF(E91="","Describe risk; ","")&amp;IF(F91="","Add control ID; ","")&amp;IF(G91="","Set objective; ","")&amp;IF(H91="","Describe activity; ","")&amp;IF(I91="","Assign owner; ",""))</f>
      </c>
    </row>
    <row r="92" ht="46" customHeight="1">
      <c r="A92" s="11"/>
      <c r="B92" s="11"/>
      <c r="C92" s="11"/>
      <c r="D92" s="11"/>
      <c r="E92" s="11"/>
      <c r="F92" s="11"/>
      <c r="G92" s="11"/>
      <c r="H92" s="11"/>
      <c r="I92" s="11"/>
      <c r="J92" s="11"/>
      <c r="K92" s="11"/>
      <c r="L92" s="22" t="str">
        <f>IF(COUNTA(A92:K92)=0,"",IF(A92="","Add ID; ","")&amp;IF(AND(A92&lt;&gt;"",COUNTIF(ControlsTable[Mapping ID],A92)&gt;1),"Duplicate ID; ","")&amp;IF(B92="","Add claim link; ",IF(COUNTIF(ClaimsTable[Claim ID],B92)=0,"Unknown claim; ",""))&amp;IF(C92="","Add risk ID; ","")&amp;IF(E92="","Describe risk; ","")&amp;IF(F92="","Add control ID; ","")&amp;IF(G92="","Set objective; ","")&amp;IF(H92="","Describe activity; ","")&amp;IF(I92="","Assign owner; ",""))</f>
      </c>
    </row>
    <row r="93" ht="46" customHeight="1">
      <c r="A93" s="11"/>
      <c r="B93" s="11"/>
      <c r="C93" s="11"/>
      <c r="D93" s="11"/>
      <c r="E93" s="11"/>
      <c r="F93" s="11"/>
      <c r="G93" s="11"/>
      <c r="H93" s="11"/>
      <c r="I93" s="11"/>
      <c r="J93" s="11"/>
      <c r="K93" s="11"/>
      <c r="L93" s="22" t="str">
        <f>IF(COUNTA(A93:K93)=0,"",IF(A93="","Add ID; ","")&amp;IF(AND(A93&lt;&gt;"",COUNTIF(ControlsTable[Mapping ID],A93)&gt;1),"Duplicate ID; ","")&amp;IF(B93="","Add claim link; ",IF(COUNTIF(ClaimsTable[Claim ID],B93)=0,"Unknown claim; ",""))&amp;IF(C93="","Add risk ID; ","")&amp;IF(E93="","Describe risk; ","")&amp;IF(F93="","Add control ID; ","")&amp;IF(G93="","Set objective; ","")&amp;IF(H93="","Describe activity; ","")&amp;IF(I93="","Assign owner; ",""))</f>
      </c>
    </row>
    <row r="94" ht="46" customHeight="1">
      <c r="A94" s="11"/>
      <c r="B94" s="11"/>
      <c r="C94" s="11"/>
      <c r="D94" s="11"/>
      <c r="E94" s="11"/>
      <c r="F94" s="11"/>
      <c r="G94" s="11"/>
      <c r="H94" s="11"/>
      <c r="I94" s="11"/>
      <c r="J94" s="11"/>
      <c r="K94" s="11"/>
      <c r="L94" s="22" t="str">
        <f>IF(COUNTA(A94:K94)=0,"",IF(A94="","Add ID; ","")&amp;IF(AND(A94&lt;&gt;"",COUNTIF(ControlsTable[Mapping ID],A94)&gt;1),"Duplicate ID; ","")&amp;IF(B94="","Add claim link; ",IF(COUNTIF(ClaimsTable[Claim ID],B94)=0,"Unknown claim; ",""))&amp;IF(C94="","Add risk ID; ","")&amp;IF(E94="","Describe risk; ","")&amp;IF(F94="","Add control ID; ","")&amp;IF(G94="","Set objective; ","")&amp;IF(H94="","Describe activity; ","")&amp;IF(I94="","Assign owner; ",""))</f>
      </c>
    </row>
    <row r="95" ht="46" customHeight="1">
      <c r="A95" s="11"/>
      <c r="B95" s="11"/>
      <c r="C95" s="11"/>
      <c r="D95" s="11"/>
      <c r="E95" s="11"/>
      <c r="F95" s="11"/>
      <c r="G95" s="11"/>
      <c r="H95" s="11"/>
      <c r="I95" s="11"/>
      <c r="J95" s="11"/>
      <c r="K95" s="11"/>
      <c r="L95" s="22" t="str">
        <f>IF(COUNTA(A95:K95)=0,"",IF(A95="","Add ID; ","")&amp;IF(AND(A95&lt;&gt;"",COUNTIF(ControlsTable[Mapping ID],A95)&gt;1),"Duplicate ID; ","")&amp;IF(B95="","Add claim link; ",IF(COUNTIF(ClaimsTable[Claim ID],B95)=0,"Unknown claim; ",""))&amp;IF(C95="","Add risk ID; ","")&amp;IF(E95="","Describe risk; ","")&amp;IF(F95="","Add control ID; ","")&amp;IF(G95="","Set objective; ","")&amp;IF(H95="","Describe activity; ","")&amp;IF(I95="","Assign owner; ",""))</f>
      </c>
    </row>
    <row r="96" ht="46" customHeight="1">
      <c r="A96" s="11"/>
      <c r="B96" s="11"/>
      <c r="C96" s="11"/>
      <c r="D96" s="11"/>
      <c r="E96" s="11"/>
      <c r="F96" s="11"/>
      <c r="G96" s="11"/>
      <c r="H96" s="11"/>
      <c r="I96" s="11"/>
      <c r="J96" s="11"/>
      <c r="K96" s="11"/>
      <c r="L96" s="22" t="str">
        <f>IF(COUNTA(A96:K96)=0,"",IF(A96="","Add ID; ","")&amp;IF(AND(A96&lt;&gt;"",COUNTIF(ControlsTable[Mapping ID],A96)&gt;1),"Duplicate ID; ","")&amp;IF(B96="","Add claim link; ",IF(COUNTIF(ClaimsTable[Claim ID],B96)=0,"Unknown claim; ",""))&amp;IF(C96="","Add risk ID; ","")&amp;IF(E96="","Describe risk; ","")&amp;IF(F96="","Add control ID; ","")&amp;IF(G96="","Set objective; ","")&amp;IF(H96="","Describe activity; ","")&amp;IF(I96="","Assign owner; ",""))</f>
      </c>
    </row>
    <row r="97" ht="46" customHeight="1">
      <c r="A97" s="11"/>
      <c r="B97" s="11"/>
      <c r="C97" s="11"/>
      <c r="D97" s="11"/>
      <c r="E97" s="11"/>
      <c r="F97" s="11"/>
      <c r="G97" s="11"/>
      <c r="H97" s="11"/>
      <c r="I97" s="11"/>
      <c r="J97" s="11"/>
      <c r="K97" s="11"/>
      <c r="L97" s="22" t="str">
        <f>IF(COUNTA(A97:K97)=0,"",IF(A97="","Add ID; ","")&amp;IF(AND(A97&lt;&gt;"",COUNTIF(ControlsTable[Mapping ID],A97)&gt;1),"Duplicate ID; ","")&amp;IF(B97="","Add claim link; ",IF(COUNTIF(ClaimsTable[Claim ID],B97)=0,"Unknown claim; ",""))&amp;IF(C97="","Add risk ID; ","")&amp;IF(E97="","Describe risk; ","")&amp;IF(F97="","Add control ID; ","")&amp;IF(G97="","Set objective; ","")&amp;IF(H97="","Describe activity; ","")&amp;IF(I97="","Assign owner; ",""))</f>
      </c>
    </row>
    <row r="98" ht="46" customHeight="1">
      <c r="A98" s="11"/>
      <c r="B98" s="11"/>
      <c r="C98" s="11"/>
      <c r="D98" s="11"/>
      <c r="E98" s="11"/>
      <c r="F98" s="11"/>
      <c r="G98" s="11"/>
      <c r="H98" s="11"/>
      <c r="I98" s="11"/>
      <c r="J98" s="11"/>
      <c r="K98" s="11"/>
      <c r="L98" s="22" t="str">
        <f>IF(COUNTA(A98:K98)=0,"",IF(A98="","Add ID; ","")&amp;IF(AND(A98&lt;&gt;"",COUNTIF(ControlsTable[Mapping ID],A98)&gt;1),"Duplicate ID; ","")&amp;IF(B98="","Add claim link; ",IF(COUNTIF(ClaimsTable[Claim ID],B98)=0,"Unknown claim; ",""))&amp;IF(C98="","Add risk ID; ","")&amp;IF(E98="","Describe risk; ","")&amp;IF(F98="","Add control ID; ","")&amp;IF(G98="","Set objective; ","")&amp;IF(H98="","Describe activity; ","")&amp;IF(I98="","Assign owner; ",""))</f>
      </c>
    </row>
    <row r="99" ht="46" customHeight="1">
      <c r="A99" s="11"/>
      <c r="B99" s="11"/>
      <c r="C99" s="11"/>
      <c r="D99" s="11"/>
      <c r="E99" s="11"/>
      <c r="F99" s="11"/>
      <c r="G99" s="11"/>
      <c r="H99" s="11"/>
      <c r="I99" s="11"/>
      <c r="J99" s="11"/>
      <c r="K99" s="11"/>
      <c r="L99" s="22" t="str">
        <f>IF(COUNTA(A99:K99)=0,"",IF(A99="","Add ID; ","")&amp;IF(AND(A99&lt;&gt;"",COUNTIF(ControlsTable[Mapping ID],A99)&gt;1),"Duplicate ID; ","")&amp;IF(B99="","Add claim link; ",IF(COUNTIF(ClaimsTable[Claim ID],B99)=0,"Unknown claim; ",""))&amp;IF(C99="","Add risk ID; ","")&amp;IF(E99="","Describe risk; ","")&amp;IF(F99="","Add control ID; ","")&amp;IF(G99="","Set objective; ","")&amp;IF(H99="","Describe activity; ","")&amp;IF(I99="","Assign owner; ",""))</f>
      </c>
    </row>
    <row r="100" ht="46" customHeight="1">
      <c r="A100" s="11"/>
      <c r="B100" s="11"/>
      <c r="C100" s="11"/>
      <c r="D100" s="11"/>
      <c r="E100" s="11"/>
      <c r="F100" s="11"/>
      <c r="G100" s="11"/>
      <c r="H100" s="11"/>
      <c r="I100" s="11"/>
      <c r="J100" s="11"/>
      <c r="K100" s="11"/>
      <c r="L100" s="22" t="str">
        <f>IF(COUNTA(A100:K100)=0,"",IF(A100="","Add ID; ","")&amp;IF(AND(A100&lt;&gt;"",COUNTIF(ControlsTable[Mapping ID],A100)&gt;1),"Duplicate ID; ","")&amp;IF(B100="","Add claim link; ",IF(COUNTIF(ClaimsTable[Claim ID],B100)=0,"Unknown claim; ",""))&amp;IF(C100="","Add risk ID; ","")&amp;IF(E100="","Describe risk; ","")&amp;IF(F100="","Add control ID; ","")&amp;IF(G100="","Set objective; ","")&amp;IF(H100="","Describe activity; ","")&amp;IF(I100="","Assign owner; ",""))</f>
      </c>
    </row>
    <row r="101" ht="46" customHeight="1">
      <c r="A101" s="11"/>
      <c r="B101" s="11"/>
      <c r="C101" s="11"/>
      <c r="D101" s="11"/>
      <c r="E101" s="11"/>
      <c r="F101" s="11"/>
      <c r="G101" s="11"/>
      <c r="H101" s="11"/>
      <c r="I101" s="11"/>
      <c r="J101" s="11"/>
      <c r="K101" s="11"/>
      <c r="L101" s="22" t="str">
        <f>IF(COUNTA(A101:K101)=0,"",IF(A101="","Add ID; ","")&amp;IF(AND(A101&lt;&gt;"",COUNTIF(ControlsTable[Mapping ID],A101)&gt;1),"Duplicate ID; ","")&amp;IF(B101="","Add claim link; ",IF(COUNTIF(ClaimsTable[Claim ID],B101)=0,"Unknown claim; ",""))&amp;IF(C101="","Add risk ID; ","")&amp;IF(E101="","Describe risk; ","")&amp;IF(F101="","Add control ID; ","")&amp;IF(G101="","Set objective; ","")&amp;IF(H101="","Describe activity; ","")&amp;IF(I101="","Assign owner; ",""))</f>
      </c>
    </row>
    <row r="102" ht="46" customHeight="1">
      <c r="A102" s="11"/>
      <c r="B102" s="11"/>
      <c r="C102" s="11"/>
      <c r="D102" s="11"/>
      <c r="E102" s="11"/>
      <c r="F102" s="11"/>
      <c r="G102" s="11"/>
      <c r="H102" s="11"/>
      <c r="I102" s="11"/>
      <c r="J102" s="11"/>
      <c r="K102" s="11"/>
      <c r="L102" s="22" t="str">
        <f>IF(COUNTA(A102:K102)=0,"",IF(A102="","Add ID; ","")&amp;IF(AND(A102&lt;&gt;"",COUNTIF(ControlsTable[Mapping ID],A102)&gt;1),"Duplicate ID; ","")&amp;IF(B102="","Add claim link; ",IF(COUNTIF(ClaimsTable[Claim ID],B102)=0,"Unknown claim; ",""))&amp;IF(C102="","Add risk ID; ","")&amp;IF(E102="","Describe risk; ","")&amp;IF(F102="","Add control ID; ","")&amp;IF(G102="","Set objective; ","")&amp;IF(H102="","Describe activity; ","")&amp;IF(I102="","Assign owner; ",""))</f>
      </c>
    </row>
    <row r="103" ht="46" customHeight="1">
      <c r="A103" s="11"/>
      <c r="B103" s="11"/>
      <c r="C103" s="11"/>
      <c r="D103" s="11"/>
      <c r="E103" s="11"/>
      <c r="F103" s="11"/>
      <c r="G103" s="11"/>
      <c r="H103" s="11"/>
      <c r="I103" s="11"/>
      <c r="J103" s="11"/>
      <c r="K103" s="11"/>
      <c r="L103" s="22" t="str">
        <f>IF(COUNTA(A103:K103)=0,"",IF(A103="","Add ID; ","")&amp;IF(AND(A103&lt;&gt;"",COUNTIF(ControlsTable[Mapping ID],A103)&gt;1),"Duplicate ID; ","")&amp;IF(B103="","Add claim link; ",IF(COUNTIF(ClaimsTable[Claim ID],B103)=0,"Unknown claim; ",""))&amp;IF(C103="","Add risk ID; ","")&amp;IF(E103="","Describe risk; ","")&amp;IF(F103="","Add control ID; ","")&amp;IF(G103="","Set objective; ","")&amp;IF(H103="","Describe activity; ","")&amp;IF(I103="","Assign owner; ",""))</f>
      </c>
    </row>
    <row r="104" ht="46" customHeight="1">
      <c r="A104" s="11"/>
      <c r="B104" s="11"/>
      <c r="C104" s="11"/>
      <c r="D104" s="11"/>
      <c r="E104" s="11"/>
      <c r="F104" s="11"/>
      <c r="G104" s="11"/>
      <c r="H104" s="11"/>
      <c r="I104" s="11"/>
      <c r="J104" s="11"/>
      <c r="K104" s="11"/>
      <c r="L104" s="22" t="str">
        <f>IF(COUNTA(A104:K104)=0,"",IF(A104="","Add ID; ","")&amp;IF(AND(A104&lt;&gt;"",COUNTIF(ControlsTable[Mapping ID],A104)&gt;1),"Duplicate ID; ","")&amp;IF(B104="","Add claim link; ",IF(COUNTIF(ClaimsTable[Claim ID],B104)=0,"Unknown claim; ",""))&amp;IF(C104="","Add risk ID; ","")&amp;IF(E104="","Describe risk; ","")&amp;IF(F104="","Add control ID; ","")&amp;IF(G104="","Set objective; ","")&amp;IF(H104="","Describe activity; ","")&amp;IF(I104="","Assign owner; ",""))</f>
      </c>
    </row>
    <row r="105" ht="46" customHeight="1">
      <c r="A105" s="11"/>
      <c r="B105" s="11"/>
      <c r="C105" s="11"/>
      <c r="D105" s="11"/>
      <c r="E105" s="11"/>
      <c r="F105" s="11"/>
      <c r="G105" s="11"/>
      <c r="H105" s="11"/>
      <c r="I105" s="11"/>
      <c r="J105" s="11"/>
      <c r="K105" s="11"/>
      <c r="L105" s="22" t="str">
        <f>IF(COUNTA(A105:K105)=0,"",IF(A105="","Add ID; ","")&amp;IF(AND(A105&lt;&gt;"",COUNTIF(ControlsTable[Mapping ID],A105)&gt;1),"Duplicate ID; ","")&amp;IF(B105="","Add claim link; ",IF(COUNTIF(ClaimsTable[Claim ID],B105)=0,"Unknown claim; ",""))&amp;IF(C105="","Add risk ID; ","")&amp;IF(E105="","Describe risk; ","")&amp;IF(F105="","Add control ID; ","")&amp;IF(G105="","Set objective; ","")&amp;IF(H105="","Describe activity; ","")&amp;IF(I105="","Assign owner; ",""))</f>
      </c>
    </row>
  </sheetData>
  <conditionalFormatting sqref="L6:L105">
    <cfRule type="expression" dxfId="1" priority="1">
      <formula>LEN(L6)&gt;0</formula>
    </cfRule>
  </conditionalFormatting>
  <hyperlinks>
    <hyperlink ref="A3" location="'Start Here'!A1"/>
    <hyperlink ref="D3" location="'Field Guide'!A62"/>
    <hyperlink ref="G3" location="'Worked Example'!A1"/>
  </hyperlinks>
  <pageMargins left=".3" right=".3" top=".4" bottom=".4" header=".2" footer=".2"/>
  <pageSetup paperSize="9" orientation="landscape" fitToWidth="1" fitToHeight="0"/>
  <tableParts count="1">
    <tablePart r:id="R5806767ff7ee47f0"/>
  </tableParts>
</worksheet>
</file>

<file path=xl/worksheets/sheet6.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39" hidden="0" customWidth="1"/>
    <col min="4" max="4" width="40" hidden="0" customWidth="1"/>
    <col min="5" max="5" width="24" hidden="0" customWidth="1"/>
    <col min="6" max="6" width="28" hidden="0" customWidth="1"/>
    <col min="7" max="7" width="28" hidden="0" customWidth="1"/>
    <col min="8" max="8" width="22" hidden="0" customWidth="1"/>
    <col min="9" max="9" width="38" hidden="0" customWidth="1"/>
    <col min="10" max="10" width="22" hidden="0" customWidth="1"/>
    <col min="11" max="11" width="22" hidden="0" customWidth="1"/>
    <col min="12" max="12" width="23" hidden="0" customWidth="1"/>
    <col min="13" max="13" width="18" hidden="0" customWidth="1"/>
    <col min="14" max="14" width="24" hidden="0" customWidth="1"/>
    <col min="15" max="15" width="34" hidden="0" customWidth="1"/>
  </cols>
  <sheetData>
    <row r="1" ht="30" customHeight="1">
      <c r="A1" s="3" t="str">
        <v>Evidence</v>
      </c>
      <c r="B1" s="2"/>
      <c r="C1" s="2"/>
      <c r="D1" s="2"/>
      <c r="E1" s="2"/>
      <c r="F1" s="2"/>
      <c r="G1" s="2"/>
      <c r="H1" s="2"/>
      <c r="I1" s="2"/>
      <c r="J1" s="2"/>
      <c r="K1" s="2"/>
      <c r="L1" s="2"/>
      <c r="M1" s="2"/>
      <c r="N1" s="2"/>
      <c r="O1" s="2"/>
    </row>
    <row r="2" ht="24" customHeight="1">
      <c r="A2" s="4" t="str">
        <v>Record the artifact and its origin. One claim per row; use separate Evidence IDs and the same root when reusing an artifact.</v>
      </c>
      <c r="B2" s="2"/>
      <c r="C2" s="2"/>
      <c r="D2" s="2"/>
      <c r="E2" s="2"/>
      <c r="F2" s="2"/>
      <c r="G2" s="2"/>
      <c r="H2" s="2"/>
      <c r="I2" s="2"/>
      <c r="J2" s="2"/>
      <c r="K2" s="2"/>
      <c r="L2" s="2"/>
      <c r="M2" s="2"/>
      <c r="N2" s="2"/>
      <c r="O2" s="2"/>
    </row>
    <row r="3">
      <c r="A3" s="5" t="str">
        <v>Start Here</v>
      </c>
      <c r="B3" s="2"/>
      <c r="C3" s="2"/>
      <c r="D3" s="5" t="str">
        <v>Field Guide — examples and required fields</v>
      </c>
      <c r="E3" s="2"/>
      <c r="F3" s="2"/>
      <c r="G3" s="5" t="str">
        <v>Worked Example — complete review</v>
      </c>
      <c r="H3" s="2"/>
      <c r="I3" s="2"/>
      <c r="J3" s="2"/>
      <c r="K3" s="2"/>
      <c r="L3" s="2"/>
      <c r="M3" s="2"/>
      <c r="N3" s="2"/>
      <c r="O3" s="2"/>
    </row>
    <row r="4">
      <c r="A4" s="2"/>
      <c r="B4" s="2"/>
      <c r="C4" s="2"/>
      <c r="D4" s="2"/>
      <c r="E4" s="2"/>
      <c r="F4" s="2"/>
      <c r="G4" s="2"/>
      <c r="H4" s="2"/>
      <c r="I4" s="2"/>
      <c r="J4" s="2"/>
      <c r="K4" s="2"/>
      <c r="L4" s="2"/>
      <c r="M4" s="2"/>
      <c r="N4" s="2"/>
      <c r="O4" s="2"/>
    </row>
    <row r="5" ht="42" customHeight="1">
      <c r="A5" s="9" t="str">
        <v>Evidence ID</v>
      </c>
      <c r="B5" s="9" t="str">
        <v>Claim ID</v>
      </c>
      <c r="C5" s="9" t="str">
        <v>Artifact / description</v>
      </c>
      <c r="D5" s="9" t="str">
        <v>Location / reference</v>
      </c>
      <c r="E5" s="9" t="str">
        <v>Evidence owner</v>
      </c>
      <c r="F5" s="9" t="str">
        <v>System / config version</v>
      </c>
      <c r="G5" s="9" t="str">
        <v>Period covered</v>
      </c>
      <c r="H5" s="9" t="str">
        <v>Evidence root ID</v>
      </c>
      <c r="I5" s="9" t="str">
        <v>Derived from / shared source</v>
      </c>
      <c r="J5" s="9" t="str">
        <v>Scope fit</v>
      </c>
      <c r="K5" s="9" t="str">
        <v>Integrity</v>
      </c>
      <c r="L5" s="9" t="str">
        <v>Supports claim?</v>
      </c>
      <c r="M5" s="9" t="str">
        <v>Assessed on</v>
      </c>
      <c r="N5" s="9" t="str">
        <v>Reviewer</v>
      </c>
      <c r="O5" s="9" t="str">
        <v>Record check (auto)</v>
      </c>
    </row>
    <row r="6" ht="46" customHeight="1">
      <c r="A6" s="11"/>
      <c r="B6" s="11"/>
      <c r="C6" s="11"/>
      <c r="D6" s="11"/>
      <c r="E6" s="11"/>
      <c r="F6" s="11"/>
      <c r="G6" s="11"/>
      <c r="H6" s="11"/>
      <c r="I6" s="11"/>
      <c r="J6" s="11"/>
      <c r="K6" s="11"/>
      <c r="L6" s="11"/>
      <c r="M6" s="23"/>
      <c r="N6" s="11"/>
      <c r="O6" s="22" t="str">
        <f>IF(COUNTA(A6:N6)=0,"",IF(A6="","Add ID; ","")&amp;IF(AND(A6&lt;&gt;"",COUNTIF(EvidenceTable[Evidence ID],A6)&gt;1),"Duplicate ID; ","")&amp;IF(B6="","Add claim link; ",IF(COUNTIF(ClaimsTable[Claim ID],B6)=0,"Unknown claim; ",""))&amp;IF(C6="","Describe artifact; ","")&amp;IF(D6="","Add reference; ","")&amp;IF(E6="","Assign owner; ","")&amp;IF(F6="","Record version; ","")&amp;IF(G6="","Define period; ","")&amp;IF(H6="","Identify root; ","")&amp;IF(J6="","Assess scope fit; ","")&amp;IF(K6="","Assess integrity; ","")&amp;IF(L6="","Record support; ","")&amp;IF(M6="","Add assessment date; ","")&amp;IF(N6="","Assign reviewer; ",""))</f>
      </c>
    </row>
    <row r="7" ht="46" customHeight="1">
      <c r="A7" s="11"/>
      <c r="B7" s="11"/>
      <c r="C7" s="11"/>
      <c r="D7" s="11"/>
      <c r="E7" s="11"/>
      <c r="F7" s="11"/>
      <c r="G7" s="11"/>
      <c r="H7" s="11"/>
      <c r="I7" s="11"/>
      <c r="J7" s="11"/>
      <c r="K7" s="11"/>
      <c r="L7" s="11"/>
      <c r="M7" s="23"/>
      <c r="N7" s="11"/>
      <c r="O7" s="22" t="str">
        <f>IF(COUNTA(A7:N7)=0,"",IF(A7="","Add ID; ","")&amp;IF(AND(A7&lt;&gt;"",COUNTIF(EvidenceTable[Evidence ID],A7)&gt;1),"Duplicate ID; ","")&amp;IF(B7="","Add claim link; ",IF(COUNTIF(ClaimsTable[Claim ID],B7)=0,"Unknown claim; ",""))&amp;IF(C7="","Describe artifact; ","")&amp;IF(D7="","Add reference; ","")&amp;IF(E7="","Assign owner; ","")&amp;IF(F7="","Record version; ","")&amp;IF(G7="","Define period; ","")&amp;IF(H7="","Identify root; ","")&amp;IF(J7="","Assess scope fit; ","")&amp;IF(K7="","Assess integrity; ","")&amp;IF(L7="","Record support; ","")&amp;IF(M7="","Add assessment date; ","")&amp;IF(N7="","Assign reviewer; ",""))</f>
      </c>
    </row>
    <row r="8" ht="46" customHeight="1">
      <c r="A8" s="11"/>
      <c r="B8" s="11"/>
      <c r="C8" s="11"/>
      <c r="D8" s="11"/>
      <c r="E8" s="11"/>
      <c r="F8" s="11"/>
      <c r="G8" s="11"/>
      <c r="H8" s="11"/>
      <c r="I8" s="11"/>
      <c r="J8" s="11"/>
      <c r="K8" s="11"/>
      <c r="L8" s="11"/>
      <c r="M8" s="23"/>
      <c r="N8" s="11"/>
      <c r="O8" s="22" t="str">
        <f>IF(COUNTA(A8:N8)=0,"",IF(A8="","Add ID; ","")&amp;IF(AND(A8&lt;&gt;"",COUNTIF(EvidenceTable[Evidence ID],A8)&gt;1),"Duplicate ID; ","")&amp;IF(B8="","Add claim link; ",IF(COUNTIF(ClaimsTable[Claim ID],B8)=0,"Unknown claim; ",""))&amp;IF(C8="","Describe artifact; ","")&amp;IF(D8="","Add reference; ","")&amp;IF(E8="","Assign owner; ","")&amp;IF(F8="","Record version; ","")&amp;IF(G8="","Define period; ","")&amp;IF(H8="","Identify root; ","")&amp;IF(J8="","Assess scope fit; ","")&amp;IF(K8="","Assess integrity; ","")&amp;IF(L8="","Record support; ","")&amp;IF(M8="","Add assessment date; ","")&amp;IF(N8="","Assign reviewer; ",""))</f>
      </c>
    </row>
    <row r="9" ht="46" customHeight="1">
      <c r="A9" s="11"/>
      <c r="B9" s="11"/>
      <c r="C9" s="11"/>
      <c r="D9" s="11"/>
      <c r="E9" s="11"/>
      <c r="F9" s="11"/>
      <c r="G9" s="11"/>
      <c r="H9" s="11"/>
      <c r="I9" s="11"/>
      <c r="J9" s="11"/>
      <c r="K9" s="11"/>
      <c r="L9" s="11"/>
      <c r="M9" s="23"/>
      <c r="N9" s="11"/>
      <c r="O9" s="22" t="str">
        <f>IF(COUNTA(A9:N9)=0,"",IF(A9="","Add ID; ","")&amp;IF(AND(A9&lt;&gt;"",COUNTIF(EvidenceTable[Evidence ID],A9)&gt;1),"Duplicate ID; ","")&amp;IF(B9="","Add claim link; ",IF(COUNTIF(ClaimsTable[Claim ID],B9)=0,"Unknown claim; ",""))&amp;IF(C9="","Describe artifact; ","")&amp;IF(D9="","Add reference; ","")&amp;IF(E9="","Assign owner; ","")&amp;IF(F9="","Record version; ","")&amp;IF(G9="","Define period; ","")&amp;IF(H9="","Identify root; ","")&amp;IF(J9="","Assess scope fit; ","")&amp;IF(K9="","Assess integrity; ","")&amp;IF(L9="","Record support; ","")&amp;IF(M9="","Add assessment date; ","")&amp;IF(N9="","Assign reviewer; ",""))</f>
      </c>
    </row>
    <row r="10" ht="46" customHeight="1">
      <c r="A10" s="11"/>
      <c r="B10" s="11"/>
      <c r="C10" s="11"/>
      <c r="D10" s="11"/>
      <c r="E10" s="11"/>
      <c r="F10" s="11"/>
      <c r="G10" s="11"/>
      <c r="H10" s="11"/>
      <c r="I10" s="11"/>
      <c r="J10" s="11"/>
      <c r="K10" s="11"/>
      <c r="L10" s="11"/>
      <c r="M10" s="23"/>
      <c r="N10" s="11"/>
      <c r="O10" s="22" t="str">
        <f>IF(COUNTA(A10:N10)=0,"",IF(A10="","Add ID; ","")&amp;IF(AND(A10&lt;&gt;"",COUNTIF(EvidenceTable[Evidence ID],A10)&gt;1),"Duplicate ID; ","")&amp;IF(B10="","Add claim link; ",IF(COUNTIF(ClaimsTable[Claim ID],B10)=0,"Unknown claim; ",""))&amp;IF(C10="","Describe artifact; ","")&amp;IF(D10="","Add reference; ","")&amp;IF(E10="","Assign owner; ","")&amp;IF(F10="","Record version; ","")&amp;IF(G10="","Define period; ","")&amp;IF(H10="","Identify root; ","")&amp;IF(J10="","Assess scope fit; ","")&amp;IF(K10="","Assess integrity; ","")&amp;IF(L10="","Record support; ","")&amp;IF(M10="","Add assessment date; ","")&amp;IF(N10="","Assign reviewer; ",""))</f>
      </c>
    </row>
    <row r="11" ht="46" customHeight="1">
      <c r="A11" s="11"/>
      <c r="B11" s="11"/>
      <c r="C11" s="11"/>
      <c r="D11" s="11"/>
      <c r="E11" s="11"/>
      <c r="F11" s="11"/>
      <c r="G11" s="11"/>
      <c r="H11" s="11"/>
      <c r="I11" s="11"/>
      <c r="J11" s="11"/>
      <c r="K11" s="11"/>
      <c r="L11" s="11"/>
      <c r="M11" s="23"/>
      <c r="N11" s="11"/>
      <c r="O11" s="22" t="str">
        <f>IF(COUNTA(A11:N11)=0,"",IF(A11="","Add ID; ","")&amp;IF(AND(A11&lt;&gt;"",COUNTIF(EvidenceTable[Evidence ID],A11)&gt;1),"Duplicate ID; ","")&amp;IF(B11="","Add claim link; ",IF(COUNTIF(ClaimsTable[Claim ID],B11)=0,"Unknown claim; ",""))&amp;IF(C11="","Describe artifact; ","")&amp;IF(D11="","Add reference; ","")&amp;IF(E11="","Assign owner; ","")&amp;IF(F11="","Record version; ","")&amp;IF(G11="","Define period; ","")&amp;IF(H11="","Identify root; ","")&amp;IF(J11="","Assess scope fit; ","")&amp;IF(K11="","Assess integrity; ","")&amp;IF(L11="","Record support; ","")&amp;IF(M11="","Add assessment date; ","")&amp;IF(N11="","Assign reviewer; ",""))</f>
      </c>
    </row>
    <row r="12" ht="46" customHeight="1">
      <c r="A12" s="11"/>
      <c r="B12" s="11"/>
      <c r="C12" s="11"/>
      <c r="D12" s="11"/>
      <c r="E12" s="11"/>
      <c r="F12" s="11"/>
      <c r="G12" s="11"/>
      <c r="H12" s="11"/>
      <c r="I12" s="11"/>
      <c r="J12" s="11"/>
      <c r="K12" s="11"/>
      <c r="L12" s="11"/>
      <c r="M12" s="23"/>
      <c r="N12" s="11"/>
      <c r="O12" s="22" t="str">
        <f>IF(COUNTA(A12:N12)=0,"",IF(A12="","Add ID; ","")&amp;IF(AND(A12&lt;&gt;"",COUNTIF(EvidenceTable[Evidence ID],A12)&gt;1),"Duplicate ID; ","")&amp;IF(B12="","Add claim link; ",IF(COUNTIF(ClaimsTable[Claim ID],B12)=0,"Unknown claim; ",""))&amp;IF(C12="","Describe artifact; ","")&amp;IF(D12="","Add reference; ","")&amp;IF(E12="","Assign owner; ","")&amp;IF(F12="","Record version; ","")&amp;IF(G12="","Define period; ","")&amp;IF(H12="","Identify root; ","")&amp;IF(J12="","Assess scope fit; ","")&amp;IF(K12="","Assess integrity; ","")&amp;IF(L12="","Record support; ","")&amp;IF(M12="","Add assessment date; ","")&amp;IF(N12="","Assign reviewer; ",""))</f>
      </c>
    </row>
    <row r="13" ht="46" customHeight="1">
      <c r="A13" s="11"/>
      <c r="B13" s="11"/>
      <c r="C13" s="11"/>
      <c r="D13" s="11"/>
      <c r="E13" s="11"/>
      <c r="F13" s="11"/>
      <c r="G13" s="11"/>
      <c r="H13" s="11"/>
      <c r="I13" s="11"/>
      <c r="J13" s="11"/>
      <c r="K13" s="11"/>
      <c r="L13" s="11"/>
      <c r="M13" s="23"/>
      <c r="N13" s="11"/>
      <c r="O13" s="22" t="str">
        <f>IF(COUNTA(A13:N13)=0,"",IF(A13="","Add ID; ","")&amp;IF(AND(A13&lt;&gt;"",COUNTIF(EvidenceTable[Evidence ID],A13)&gt;1),"Duplicate ID; ","")&amp;IF(B13="","Add claim link; ",IF(COUNTIF(ClaimsTable[Claim ID],B13)=0,"Unknown claim; ",""))&amp;IF(C13="","Describe artifact; ","")&amp;IF(D13="","Add reference; ","")&amp;IF(E13="","Assign owner; ","")&amp;IF(F13="","Record version; ","")&amp;IF(G13="","Define period; ","")&amp;IF(H13="","Identify root; ","")&amp;IF(J13="","Assess scope fit; ","")&amp;IF(K13="","Assess integrity; ","")&amp;IF(L13="","Record support; ","")&amp;IF(M13="","Add assessment date; ","")&amp;IF(N13="","Assign reviewer; ",""))</f>
      </c>
    </row>
    <row r="14" ht="46" customHeight="1">
      <c r="A14" s="11"/>
      <c r="B14" s="11"/>
      <c r="C14" s="11"/>
      <c r="D14" s="11"/>
      <c r="E14" s="11"/>
      <c r="F14" s="11"/>
      <c r="G14" s="11"/>
      <c r="H14" s="11"/>
      <c r="I14" s="11"/>
      <c r="J14" s="11"/>
      <c r="K14" s="11"/>
      <c r="L14" s="11"/>
      <c r="M14" s="23"/>
      <c r="N14" s="11"/>
      <c r="O14" s="22" t="str">
        <f>IF(COUNTA(A14:N14)=0,"",IF(A14="","Add ID; ","")&amp;IF(AND(A14&lt;&gt;"",COUNTIF(EvidenceTable[Evidence ID],A14)&gt;1),"Duplicate ID; ","")&amp;IF(B14="","Add claim link; ",IF(COUNTIF(ClaimsTable[Claim ID],B14)=0,"Unknown claim; ",""))&amp;IF(C14="","Describe artifact; ","")&amp;IF(D14="","Add reference; ","")&amp;IF(E14="","Assign owner; ","")&amp;IF(F14="","Record version; ","")&amp;IF(G14="","Define period; ","")&amp;IF(H14="","Identify root; ","")&amp;IF(J14="","Assess scope fit; ","")&amp;IF(K14="","Assess integrity; ","")&amp;IF(L14="","Record support; ","")&amp;IF(M14="","Add assessment date; ","")&amp;IF(N14="","Assign reviewer; ",""))</f>
      </c>
    </row>
    <row r="15" ht="46" customHeight="1">
      <c r="A15" s="11"/>
      <c r="B15" s="11"/>
      <c r="C15" s="11"/>
      <c r="D15" s="11"/>
      <c r="E15" s="11"/>
      <c r="F15" s="11"/>
      <c r="G15" s="11"/>
      <c r="H15" s="11"/>
      <c r="I15" s="11"/>
      <c r="J15" s="11"/>
      <c r="K15" s="11"/>
      <c r="L15" s="11"/>
      <c r="M15" s="23"/>
      <c r="N15" s="11"/>
      <c r="O15" s="22" t="str">
        <f>IF(COUNTA(A15:N15)=0,"",IF(A15="","Add ID; ","")&amp;IF(AND(A15&lt;&gt;"",COUNTIF(EvidenceTable[Evidence ID],A15)&gt;1),"Duplicate ID; ","")&amp;IF(B15="","Add claim link; ",IF(COUNTIF(ClaimsTable[Claim ID],B15)=0,"Unknown claim; ",""))&amp;IF(C15="","Describe artifact; ","")&amp;IF(D15="","Add reference; ","")&amp;IF(E15="","Assign owner; ","")&amp;IF(F15="","Record version; ","")&amp;IF(G15="","Define period; ","")&amp;IF(H15="","Identify root; ","")&amp;IF(J15="","Assess scope fit; ","")&amp;IF(K15="","Assess integrity; ","")&amp;IF(L15="","Record support; ","")&amp;IF(M15="","Add assessment date; ","")&amp;IF(N15="","Assign reviewer; ",""))</f>
      </c>
    </row>
    <row r="16" ht="46" customHeight="1">
      <c r="A16" s="11"/>
      <c r="B16" s="11"/>
      <c r="C16" s="11"/>
      <c r="D16" s="11"/>
      <c r="E16" s="11"/>
      <c r="F16" s="11"/>
      <c r="G16" s="11"/>
      <c r="H16" s="11"/>
      <c r="I16" s="11"/>
      <c r="J16" s="11"/>
      <c r="K16" s="11"/>
      <c r="L16" s="11"/>
      <c r="M16" s="23"/>
      <c r="N16" s="11"/>
      <c r="O16" s="22" t="str">
        <f>IF(COUNTA(A16:N16)=0,"",IF(A16="","Add ID; ","")&amp;IF(AND(A16&lt;&gt;"",COUNTIF(EvidenceTable[Evidence ID],A16)&gt;1),"Duplicate ID; ","")&amp;IF(B16="","Add claim link; ",IF(COUNTIF(ClaimsTable[Claim ID],B16)=0,"Unknown claim; ",""))&amp;IF(C16="","Describe artifact; ","")&amp;IF(D16="","Add reference; ","")&amp;IF(E16="","Assign owner; ","")&amp;IF(F16="","Record version; ","")&amp;IF(G16="","Define period; ","")&amp;IF(H16="","Identify root; ","")&amp;IF(J16="","Assess scope fit; ","")&amp;IF(K16="","Assess integrity; ","")&amp;IF(L16="","Record support; ","")&amp;IF(M16="","Add assessment date; ","")&amp;IF(N16="","Assign reviewer; ",""))</f>
      </c>
    </row>
    <row r="17" ht="46" customHeight="1">
      <c r="A17" s="11"/>
      <c r="B17" s="11"/>
      <c r="C17" s="11"/>
      <c r="D17" s="11"/>
      <c r="E17" s="11"/>
      <c r="F17" s="11"/>
      <c r="G17" s="11"/>
      <c r="H17" s="11"/>
      <c r="I17" s="11"/>
      <c r="J17" s="11"/>
      <c r="K17" s="11"/>
      <c r="L17" s="11"/>
      <c r="M17" s="23"/>
      <c r="N17" s="11"/>
      <c r="O17" s="22" t="str">
        <f>IF(COUNTA(A17:N17)=0,"",IF(A17="","Add ID; ","")&amp;IF(AND(A17&lt;&gt;"",COUNTIF(EvidenceTable[Evidence ID],A17)&gt;1),"Duplicate ID; ","")&amp;IF(B17="","Add claim link; ",IF(COUNTIF(ClaimsTable[Claim ID],B17)=0,"Unknown claim; ",""))&amp;IF(C17="","Describe artifact; ","")&amp;IF(D17="","Add reference; ","")&amp;IF(E17="","Assign owner; ","")&amp;IF(F17="","Record version; ","")&amp;IF(G17="","Define period; ","")&amp;IF(H17="","Identify root; ","")&amp;IF(J17="","Assess scope fit; ","")&amp;IF(K17="","Assess integrity; ","")&amp;IF(L17="","Record support; ","")&amp;IF(M17="","Add assessment date; ","")&amp;IF(N17="","Assign reviewer; ",""))</f>
      </c>
    </row>
    <row r="18" ht="46" customHeight="1">
      <c r="A18" s="11"/>
      <c r="B18" s="11"/>
      <c r="C18" s="11"/>
      <c r="D18" s="11"/>
      <c r="E18" s="11"/>
      <c r="F18" s="11"/>
      <c r="G18" s="11"/>
      <c r="H18" s="11"/>
      <c r="I18" s="11"/>
      <c r="J18" s="11"/>
      <c r="K18" s="11"/>
      <c r="L18" s="11"/>
      <c r="M18" s="23"/>
      <c r="N18" s="11"/>
      <c r="O18" s="22" t="str">
        <f>IF(COUNTA(A18:N18)=0,"",IF(A18="","Add ID; ","")&amp;IF(AND(A18&lt;&gt;"",COUNTIF(EvidenceTable[Evidence ID],A18)&gt;1),"Duplicate ID; ","")&amp;IF(B18="","Add claim link; ",IF(COUNTIF(ClaimsTable[Claim ID],B18)=0,"Unknown claim; ",""))&amp;IF(C18="","Describe artifact; ","")&amp;IF(D18="","Add reference; ","")&amp;IF(E18="","Assign owner; ","")&amp;IF(F18="","Record version; ","")&amp;IF(G18="","Define period; ","")&amp;IF(H18="","Identify root; ","")&amp;IF(J18="","Assess scope fit; ","")&amp;IF(K18="","Assess integrity; ","")&amp;IF(L18="","Record support; ","")&amp;IF(M18="","Add assessment date; ","")&amp;IF(N18="","Assign reviewer; ",""))</f>
      </c>
    </row>
    <row r="19" ht="46" customHeight="1">
      <c r="A19" s="11"/>
      <c r="B19" s="11"/>
      <c r="C19" s="11"/>
      <c r="D19" s="11"/>
      <c r="E19" s="11"/>
      <c r="F19" s="11"/>
      <c r="G19" s="11"/>
      <c r="H19" s="11"/>
      <c r="I19" s="11"/>
      <c r="J19" s="11"/>
      <c r="K19" s="11"/>
      <c r="L19" s="11"/>
      <c r="M19" s="23"/>
      <c r="N19" s="11"/>
      <c r="O19" s="22" t="str">
        <f>IF(COUNTA(A19:N19)=0,"",IF(A19="","Add ID; ","")&amp;IF(AND(A19&lt;&gt;"",COUNTIF(EvidenceTable[Evidence ID],A19)&gt;1),"Duplicate ID; ","")&amp;IF(B19="","Add claim link; ",IF(COUNTIF(ClaimsTable[Claim ID],B19)=0,"Unknown claim; ",""))&amp;IF(C19="","Describe artifact; ","")&amp;IF(D19="","Add reference; ","")&amp;IF(E19="","Assign owner; ","")&amp;IF(F19="","Record version; ","")&amp;IF(G19="","Define period; ","")&amp;IF(H19="","Identify root; ","")&amp;IF(J19="","Assess scope fit; ","")&amp;IF(K19="","Assess integrity; ","")&amp;IF(L19="","Record support; ","")&amp;IF(M19="","Add assessment date; ","")&amp;IF(N19="","Assign reviewer; ",""))</f>
      </c>
    </row>
    <row r="20" ht="46" customHeight="1">
      <c r="A20" s="11"/>
      <c r="B20" s="11"/>
      <c r="C20" s="11"/>
      <c r="D20" s="11"/>
      <c r="E20" s="11"/>
      <c r="F20" s="11"/>
      <c r="G20" s="11"/>
      <c r="H20" s="11"/>
      <c r="I20" s="11"/>
      <c r="J20" s="11"/>
      <c r="K20" s="11"/>
      <c r="L20" s="11"/>
      <c r="M20" s="23"/>
      <c r="N20" s="11"/>
      <c r="O20" s="22" t="str">
        <f>IF(COUNTA(A20:N20)=0,"",IF(A20="","Add ID; ","")&amp;IF(AND(A20&lt;&gt;"",COUNTIF(EvidenceTable[Evidence ID],A20)&gt;1),"Duplicate ID; ","")&amp;IF(B20="","Add claim link; ",IF(COUNTIF(ClaimsTable[Claim ID],B20)=0,"Unknown claim; ",""))&amp;IF(C20="","Describe artifact; ","")&amp;IF(D20="","Add reference; ","")&amp;IF(E20="","Assign owner; ","")&amp;IF(F20="","Record version; ","")&amp;IF(G20="","Define period; ","")&amp;IF(H20="","Identify root; ","")&amp;IF(J20="","Assess scope fit; ","")&amp;IF(K20="","Assess integrity; ","")&amp;IF(L20="","Record support; ","")&amp;IF(M20="","Add assessment date; ","")&amp;IF(N20="","Assign reviewer; ",""))</f>
      </c>
    </row>
    <row r="21" ht="46" customHeight="1">
      <c r="A21" s="11"/>
      <c r="B21" s="11"/>
      <c r="C21" s="11"/>
      <c r="D21" s="11"/>
      <c r="E21" s="11"/>
      <c r="F21" s="11"/>
      <c r="G21" s="11"/>
      <c r="H21" s="11"/>
      <c r="I21" s="11"/>
      <c r="J21" s="11"/>
      <c r="K21" s="11"/>
      <c r="L21" s="11"/>
      <c r="M21" s="23"/>
      <c r="N21" s="11"/>
      <c r="O21" s="22" t="str">
        <f>IF(COUNTA(A21:N21)=0,"",IF(A21="","Add ID; ","")&amp;IF(AND(A21&lt;&gt;"",COUNTIF(EvidenceTable[Evidence ID],A21)&gt;1),"Duplicate ID; ","")&amp;IF(B21="","Add claim link; ",IF(COUNTIF(ClaimsTable[Claim ID],B21)=0,"Unknown claim; ",""))&amp;IF(C21="","Describe artifact; ","")&amp;IF(D21="","Add reference; ","")&amp;IF(E21="","Assign owner; ","")&amp;IF(F21="","Record version; ","")&amp;IF(G21="","Define period; ","")&amp;IF(H21="","Identify root; ","")&amp;IF(J21="","Assess scope fit; ","")&amp;IF(K21="","Assess integrity; ","")&amp;IF(L21="","Record support; ","")&amp;IF(M21="","Add assessment date; ","")&amp;IF(N21="","Assign reviewer; ",""))</f>
      </c>
    </row>
    <row r="22" ht="46" customHeight="1">
      <c r="A22" s="11"/>
      <c r="B22" s="11"/>
      <c r="C22" s="11"/>
      <c r="D22" s="11"/>
      <c r="E22" s="11"/>
      <c r="F22" s="11"/>
      <c r="G22" s="11"/>
      <c r="H22" s="11"/>
      <c r="I22" s="11"/>
      <c r="J22" s="11"/>
      <c r="K22" s="11"/>
      <c r="L22" s="11"/>
      <c r="M22" s="23"/>
      <c r="N22" s="11"/>
      <c r="O22" s="22" t="str">
        <f>IF(COUNTA(A22:N22)=0,"",IF(A22="","Add ID; ","")&amp;IF(AND(A22&lt;&gt;"",COUNTIF(EvidenceTable[Evidence ID],A22)&gt;1),"Duplicate ID; ","")&amp;IF(B22="","Add claim link; ",IF(COUNTIF(ClaimsTable[Claim ID],B22)=0,"Unknown claim; ",""))&amp;IF(C22="","Describe artifact; ","")&amp;IF(D22="","Add reference; ","")&amp;IF(E22="","Assign owner; ","")&amp;IF(F22="","Record version; ","")&amp;IF(G22="","Define period; ","")&amp;IF(H22="","Identify root; ","")&amp;IF(J22="","Assess scope fit; ","")&amp;IF(K22="","Assess integrity; ","")&amp;IF(L22="","Record support; ","")&amp;IF(M22="","Add assessment date; ","")&amp;IF(N22="","Assign reviewer; ",""))</f>
      </c>
    </row>
    <row r="23" ht="46" customHeight="1">
      <c r="A23" s="11"/>
      <c r="B23" s="11"/>
      <c r="C23" s="11"/>
      <c r="D23" s="11"/>
      <c r="E23" s="11"/>
      <c r="F23" s="11"/>
      <c r="G23" s="11"/>
      <c r="H23" s="11"/>
      <c r="I23" s="11"/>
      <c r="J23" s="11"/>
      <c r="K23" s="11"/>
      <c r="L23" s="11"/>
      <c r="M23" s="23"/>
      <c r="N23" s="11"/>
      <c r="O23" s="22" t="str">
        <f>IF(COUNTA(A23:N23)=0,"",IF(A23="","Add ID; ","")&amp;IF(AND(A23&lt;&gt;"",COUNTIF(EvidenceTable[Evidence ID],A23)&gt;1),"Duplicate ID; ","")&amp;IF(B23="","Add claim link; ",IF(COUNTIF(ClaimsTable[Claim ID],B23)=0,"Unknown claim; ",""))&amp;IF(C23="","Describe artifact; ","")&amp;IF(D23="","Add reference; ","")&amp;IF(E23="","Assign owner; ","")&amp;IF(F23="","Record version; ","")&amp;IF(G23="","Define period; ","")&amp;IF(H23="","Identify root; ","")&amp;IF(J23="","Assess scope fit; ","")&amp;IF(K23="","Assess integrity; ","")&amp;IF(L23="","Record support; ","")&amp;IF(M23="","Add assessment date; ","")&amp;IF(N23="","Assign reviewer; ",""))</f>
      </c>
    </row>
    <row r="24" ht="46" customHeight="1">
      <c r="A24" s="11"/>
      <c r="B24" s="11"/>
      <c r="C24" s="11"/>
      <c r="D24" s="11"/>
      <c r="E24" s="11"/>
      <c r="F24" s="11"/>
      <c r="G24" s="11"/>
      <c r="H24" s="11"/>
      <c r="I24" s="11"/>
      <c r="J24" s="11"/>
      <c r="K24" s="11"/>
      <c r="L24" s="11"/>
      <c r="M24" s="23"/>
      <c r="N24" s="11"/>
      <c r="O24" s="22" t="str">
        <f>IF(COUNTA(A24:N24)=0,"",IF(A24="","Add ID; ","")&amp;IF(AND(A24&lt;&gt;"",COUNTIF(EvidenceTable[Evidence ID],A24)&gt;1),"Duplicate ID; ","")&amp;IF(B24="","Add claim link; ",IF(COUNTIF(ClaimsTable[Claim ID],B24)=0,"Unknown claim; ",""))&amp;IF(C24="","Describe artifact; ","")&amp;IF(D24="","Add reference; ","")&amp;IF(E24="","Assign owner; ","")&amp;IF(F24="","Record version; ","")&amp;IF(G24="","Define period; ","")&amp;IF(H24="","Identify root; ","")&amp;IF(J24="","Assess scope fit; ","")&amp;IF(K24="","Assess integrity; ","")&amp;IF(L24="","Record support; ","")&amp;IF(M24="","Add assessment date; ","")&amp;IF(N24="","Assign reviewer; ",""))</f>
      </c>
    </row>
    <row r="25" ht="46" customHeight="1">
      <c r="A25" s="11"/>
      <c r="B25" s="11"/>
      <c r="C25" s="11"/>
      <c r="D25" s="11"/>
      <c r="E25" s="11"/>
      <c r="F25" s="11"/>
      <c r="G25" s="11"/>
      <c r="H25" s="11"/>
      <c r="I25" s="11"/>
      <c r="J25" s="11"/>
      <c r="K25" s="11"/>
      <c r="L25" s="11"/>
      <c r="M25" s="23"/>
      <c r="N25" s="11"/>
      <c r="O25" s="22" t="str">
        <f>IF(COUNTA(A25:N25)=0,"",IF(A25="","Add ID; ","")&amp;IF(AND(A25&lt;&gt;"",COUNTIF(EvidenceTable[Evidence ID],A25)&gt;1),"Duplicate ID; ","")&amp;IF(B25="","Add claim link; ",IF(COUNTIF(ClaimsTable[Claim ID],B25)=0,"Unknown claim; ",""))&amp;IF(C25="","Describe artifact; ","")&amp;IF(D25="","Add reference; ","")&amp;IF(E25="","Assign owner; ","")&amp;IF(F25="","Record version; ","")&amp;IF(G25="","Define period; ","")&amp;IF(H25="","Identify root; ","")&amp;IF(J25="","Assess scope fit; ","")&amp;IF(K25="","Assess integrity; ","")&amp;IF(L25="","Record support; ","")&amp;IF(M25="","Add assessment date; ","")&amp;IF(N25="","Assign reviewer; ",""))</f>
      </c>
    </row>
    <row r="26" ht="46" customHeight="1">
      <c r="A26" s="11"/>
      <c r="B26" s="11"/>
      <c r="C26" s="11"/>
      <c r="D26" s="11"/>
      <c r="E26" s="11"/>
      <c r="F26" s="11"/>
      <c r="G26" s="11"/>
      <c r="H26" s="11"/>
      <c r="I26" s="11"/>
      <c r="J26" s="11"/>
      <c r="K26" s="11"/>
      <c r="L26" s="11"/>
      <c r="M26" s="23"/>
      <c r="N26" s="11"/>
      <c r="O26" s="22" t="str">
        <f>IF(COUNTA(A26:N26)=0,"",IF(A26="","Add ID; ","")&amp;IF(AND(A26&lt;&gt;"",COUNTIF(EvidenceTable[Evidence ID],A26)&gt;1),"Duplicate ID; ","")&amp;IF(B26="","Add claim link; ",IF(COUNTIF(ClaimsTable[Claim ID],B26)=0,"Unknown claim; ",""))&amp;IF(C26="","Describe artifact; ","")&amp;IF(D26="","Add reference; ","")&amp;IF(E26="","Assign owner; ","")&amp;IF(F26="","Record version; ","")&amp;IF(G26="","Define period; ","")&amp;IF(H26="","Identify root; ","")&amp;IF(J26="","Assess scope fit; ","")&amp;IF(K26="","Assess integrity; ","")&amp;IF(L26="","Record support; ","")&amp;IF(M26="","Add assessment date; ","")&amp;IF(N26="","Assign reviewer; ",""))</f>
      </c>
    </row>
    <row r="27" ht="46" customHeight="1">
      <c r="A27" s="11"/>
      <c r="B27" s="11"/>
      <c r="C27" s="11"/>
      <c r="D27" s="11"/>
      <c r="E27" s="11"/>
      <c r="F27" s="11"/>
      <c r="G27" s="11"/>
      <c r="H27" s="11"/>
      <c r="I27" s="11"/>
      <c r="J27" s="11"/>
      <c r="K27" s="11"/>
      <c r="L27" s="11"/>
      <c r="M27" s="23"/>
      <c r="N27" s="11"/>
      <c r="O27" s="22" t="str">
        <f>IF(COUNTA(A27:N27)=0,"",IF(A27="","Add ID; ","")&amp;IF(AND(A27&lt;&gt;"",COUNTIF(EvidenceTable[Evidence ID],A27)&gt;1),"Duplicate ID; ","")&amp;IF(B27="","Add claim link; ",IF(COUNTIF(ClaimsTable[Claim ID],B27)=0,"Unknown claim; ",""))&amp;IF(C27="","Describe artifact; ","")&amp;IF(D27="","Add reference; ","")&amp;IF(E27="","Assign owner; ","")&amp;IF(F27="","Record version; ","")&amp;IF(G27="","Define period; ","")&amp;IF(H27="","Identify root; ","")&amp;IF(J27="","Assess scope fit; ","")&amp;IF(K27="","Assess integrity; ","")&amp;IF(L27="","Record support; ","")&amp;IF(M27="","Add assessment date; ","")&amp;IF(N27="","Assign reviewer; ",""))</f>
      </c>
    </row>
    <row r="28" ht="46" customHeight="1">
      <c r="A28" s="11"/>
      <c r="B28" s="11"/>
      <c r="C28" s="11"/>
      <c r="D28" s="11"/>
      <c r="E28" s="11"/>
      <c r="F28" s="11"/>
      <c r="G28" s="11"/>
      <c r="H28" s="11"/>
      <c r="I28" s="11"/>
      <c r="J28" s="11"/>
      <c r="K28" s="11"/>
      <c r="L28" s="11"/>
      <c r="M28" s="23"/>
      <c r="N28" s="11"/>
      <c r="O28" s="22" t="str">
        <f>IF(COUNTA(A28:N28)=0,"",IF(A28="","Add ID; ","")&amp;IF(AND(A28&lt;&gt;"",COUNTIF(EvidenceTable[Evidence ID],A28)&gt;1),"Duplicate ID; ","")&amp;IF(B28="","Add claim link; ",IF(COUNTIF(ClaimsTable[Claim ID],B28)=0,"Unknown claim; ",""))&amp;IF(C28="","Describe artifact; ","")&amp;IF(D28="","Add reference; ","")&amp;IF(E28="","Assign owner; ","")&amp;IF(F28="","Record version; ","")&amp;IF(G28="","Define period; ","")&amp;IF(H28="","Identify root; ","")&amp;IF(J28="","Assess scope fit; ","")&amp;IF(K28="","Assess integrity; ","")&amp;IF(L28="","Record support; ","")&amp;IF(M28="","Add assessment date; ","")&amp;IF(N28="","Assign reviewer; ",""))</f>
      </c>
    </row>
    <row r="29" ht="46" customHeight="1">
      <c r="A29" s="11"/>
      <c r="B29" s="11"/>
      <c r="C29" s="11"/>
      <c r="D29" s="11"/>
      <c r="E29" s="11"/>
      <c r="F29" s="11"/>
      <c r="G29" s="11"/>
      <c r="H29" s="11"/>
      <c r="I29" s="11"/>
      <c r="J29" s="11"/>
      <c r="K29" s="11"/>
      <c r="L29" s="11"/>
      <c r="M29" s="23"/>
      <c r="N29" s="11"/>
      <c r="O29" s="22" t="str">
        <f>IF(COUNTA(A29:N29)=0,"",IF(A29="","Add ID; ","")&amp;IF(AND(A29&lt;&gt;"",COUNTIF(EvidenceTable[Evidence ID],A29)&gt;1),"Duplicate ID; ","")&amp;IF(B29="","Add claim link; ",IF(COUNTIF(ClaimsTable[Claim ID],B29)=0,"Unknown claim; ",""))&amp;IF(C29="","Describe artifact; ","")&amp;IF(D29="","Add reference; ","")&amp;IF(E29="","Assign owner; ","")&amp;IF(F29="","Record version; ","")&amp;IF(G29="","Define period; ","")&amp;IF(H29="","Identify root; ","")&amp;IF(J29="","Assess scope fit; ","")&amp;IF(K29="","Assess integrity; ","")&amp;IF(L29="","Record support; ","")&amp;IF(M29="","Add assessment date; ","")&amp;IF(N29="","Assign reviewer; ",""))</f>
      </c>
    </row>
    <row r="30" ht="46" customHeight="1">
      <c r="A30" s="11"/>
      <c r="B30" s="11"/>
      <c r="C30" s="11"/>
      <c r="D30" s="11"/>
      <c r="E30" s="11"/>
      <c r="F30" s="11"/>
      <c r="G30" s="11"/>
      <c r="H30" s="11"/>
      <c r="I30" s="11"/>
      <c r="J30" s="11"/>
      <c r="K30" s="11"/>
      <c r="L30" s="11"/>
      <c r="M30" s="23"/>
      <c r="N30" s="11"/>
      <c r="O30" s="22" t="str">
        <f>IF(COUNTA(A30:N30)=0,"",IF(A30="","Add ID; ","")&amp;IF(AND(A30&lt;&gt;"",COUNTIF(EvidenceTable[Evidence ID],A30)&gt;1),"Duplicate ID; ","")&amp;IF(B30="","Add claim link; ",IF(COUNTIF(ClaimsTable[Claim ID],B30)=0,"Unknown claim; ",""))&amp;IF(C30="","Describe artifact; ","")&amp;IF(D30="","Add reference; ","")&amp;IF(E30="","Assign owner; ","")&amp;IF(F30="","Record version; ","")&amp;IF(G30="","Define period; ","")&amp;IF(H30="","Identify root; ","")&amp;IF(J30="","Assess scope fit; ","")&amp;IF(K30="","Assess integrity; ","")&amp;IF(L30="","Record support; ","")&amp;IF(M30="","Add assessment date; ","")&amp;IF(N30="","Assign reviewer; ",""))</f>
      </c>
    </row>
    <row r="31" ht="46" customHeight="1">
      <c r="A31" s="11"/>
      <c r="B31" s="11"/>
      <c r="C31" s="11"/>
      <c r="D31" s="11"/>
      <c r="E31" s="11"/>
      <c r="F31" s="11"/>
      <c r="G31" s="11"/>
      <c r="H31" s="11"/>
      <c r="I31" s="11"/>
      <c r="J31" s="11"/>
      <c r="K31" s="11"/>
      <c r="L31" s="11"/>
      <c r="M31" s="23"/>
      <c r="N31" s="11"/>
      <c r="O31" s="22" t="str">
        <f>IF(COUNTA(A31:N31)=0,"",IF(A31="","Add ID; ","")&amp;IF(AND(A31&lt;&gt;"",COUNTIF(EvidenceTable[Evidence ID],A31)&gt;1),"Duplicate ID; ","")&amp;IF(B31="","Add claim link; ",IF(COUNTIF(ClaimsTable[Claim ID],B31)=0,"Unknown claim; ",""))&amp;IF(C31="","Describe artifact; ","")&amp;IF(D31="","Add reference; ","")&amp;IF(E31="","Assign owner; ","")&amp;IF(F31="","Record version; ","")&amp;IF(G31="","Define period; ","")&amp;IF(H31="","Identify root; ","")&amp;IF(J31="","Assess scope fit; ","")&amp;IF(K31="","Assess integrity; ","")&amp;IF(L31="","Record support; ","")&amp;IF(M31="","Add assessment date; ","")&amp;IF(N31="","Assign reviewer; ",""))</f>
      </c>
    </row>
    <row r="32" ht="46" customHeight="1">
      <c r="A32" s="11"/>
      <c r="B32" s="11"/>
      <c r="C32" s="11"/>
      <c r="D32" s="11"/>
      <c r="E32" s="11"/>
      <c r="F32" s="11"/>
      <c r="G32" s="11"/>
      <c r="H32" s="11"/>
      <c r="I32" s="11"/>
      <c r="J32" s="11"/>
      <c r="K32" s="11"/>
      <c r="L32" s="11"/>
      <c r="M32" s="23"/>
      <c r="N32" s="11"/>
      <c r="O32" s="22" t="str">
        <f>IF(COUNTA(A32:N32)=0,"",IF(A32="","Add ID; ","")&amp;IF(AND(A32&lt;&gt;"",COUNTIF(EvidenceTable[Evidence ID],A32)&gt;1),"Duplicate ID; ","")&amp;IF(B32="","Add claim link; ",IF(COUNTIF(ClaimsTable[Claim ID],B32)=0,"Unknown claim; ",""))&amp;IF(C32="","Describe artifact; ","")&amp;IF(D32="","Add reference; ","")&amp;IF(E32="","Assign owner; ","")&amp;IF(F32="","Record version; ","")&amp;IF(G32="","Define period; ","")&amp;IF(H32="","Identify root; ","")&amp;IF(J32="","Assess scope fit; ","")&amp;IF(K32="","Assess integrity; ","")&amp;IF(L32="","Record support; ","")&amp;IF(M32="","Add assessment date; ","")&amp;IF(N32="","Assign reviewer; ",""))</f>
      </c>
    </row>
    <row r="33" ht="46" customHeight="1">
      <c r="A33" s="11"/>
      <c r="B33" s="11"/>
      <c r="C33" s="11"/>
      <c r="D33" s="11"/>
      <c r="E33" s="11"/>
      <c r="F33" s="11"/>
      <c r="G33" s="11"/>
      <c r="H33" s="11"/>
      <c r="I33" s="11"/>
      <c r="J33" s="11"/>
      <c r="K33" s="11"/>
      <c r="L33" s="11"/>
      <c r="M33" s="23"/>
      <c r="N33" s="11"/>
      <c r="O33" s="22" t="str">
        <f>IF(COUNTA(A33:N33)=0,"",IF(A33="","Add ID; ","")&amp;IF(AND(A33&lt;&gt;"",COUNTIF(EvidenceTable[Evidence ID],A33)&gt;1),"Duplicate ID; ","")&amp;IF(B33="","Add claim link; ",IF(COUNTIF(ClaimsTable[Claim ID],B33)=0,"Unknown claim; ",""))&amp;IF(C33="","Describe artifact; ","")&amp;IF(D33="","Add reference; ","")&amp;IF(E33="","Assign owner; ","")&amp;IF(F33="","Record version; ","")&amp;IF(G33="","Define period; ","")&amp;IF(H33="","Identify root; ","")&amp;IF(J33="","Assess scope fit; ","")&amp;IF(K33="","Assess integrity; ","")&amp;IF(L33="","Record support; ","")&amp;IF(M33="","Add assessment date; ","")&amp;IF(N33="","Assign reviewer; ",""))</f>
      </c>
    </row>
    <row r="34" ht="46" customHeight="1">
      <c r="A34" s="11"/>
      <c r="B34" s="11"/>
      <c r="C34" s="11"/>
      <c r="D34" s="11"/>
      <c r="E34" s="11"/>
      <c r="F34" s="11"/>
      <c r="G34" s="11"/>
      <c r="H34" s="11"/>
      <c r="I34" s="11"/>
      <c r="J34" s="11"/>
      <c r="K34" s="11"/>
      <c r="L34" s="11"/>
      <c r="M34" s="23"/>
      <c r="N34" s="11"/>
      <c r="O34" s="22" t="str">
        <f>IF(COUNTA(A34:N34)=0,"",IF(A34="","Add ID; ","")&amp;IF(AND(A34&lt;&gt;"",COUNTIF(EvidenceTable[Evidence ID],A34)&gt;1),"Duplicate ID; ","")&amp;IF(B34="","Add claim link; ",IF(COUNTIF(ClaimsTable[Claim ID],B34)=0,"Unknown claim; ",""))&amp;IF(C34="","Describe artifact; ","")&amp;IF(D34="","Add reference; ","")&amp;IF(E34="","Assign owner; ","")&amp;IF(F34="","Record version; ","")&amp;IF(G34="","Define period; ","")&amp;IF(H34="","Identify root; ","")&amp;IF(J34="","Assess scope fit; ","")&amp;IF(K34="","Assess integrity; ","")&amp;IF(L34="","Record support; ","")&amp;IF(M34="","Add assessment date; ","")&amp;IF(N34="","Assign reviewer; ",""))</f>
      </c>
    </row>
    <row r="35" ht="46" customHeight="1">
      <c r="A35" s="11"/>
      <c r="B35" s="11"/>
      <c r="C35" s="11"/>
      <c r="D35" s="11"/>
      <c r="E35" s="11"/>
      <c r="F35" s="11"/>
      <c r="G35" s="11"/>
      <c r="H35" s="11"/>
      <c r="I35" s="11"/>
      <c r="J35" s="11"/>
      <c r="K35" s="11"/>
      <c r="L35" s="11"/>
      <c r="M35" s="23"/>
      <c r="N35" s="11"/>
      <c r="O35" s="22" t="str">
        <f>IF(COUNTA(A35:N35)=0,"",IF(A35="","Add ID; ","")&amp;IF(AND(A35&lt;&gt;"",COUNTIF(EvidenceTable[Evidence ID],A35)&gt;1),"Duplicate ID; ","")&amp;IF(B35="","Add claim link; ",IF(COUNTIF(ClaimsTable[Claim ID],B35)=0,"Unknown claim; ",""))&amp;IF(C35="","Describe artifact; ","")&amp;IF(D35="","Add reference; ","")&amp;IF(E35="","Assign owner; ","")&amp;IF(F35="","Record version; ","")&amp;IF(G35="","Define period; ","")&amp;IF(H35="","Identify root; ","")&amp;IF(J35="","Assess scope fit; ","")&amp;IF(K35="","Assess integrity; ","")&amp;IF(L35="","Record support; ","")&amp;IF(M35="","Add assessment date; ","")&amp;IF(N35="","Assign reviewer; ",""))</f>
      </c>
    </row>
    <row r="36" ht="46" customHeight="1">
      <c r="A36" s="11"/>
      <c r="B36" s="11"/>
      <c r="C36" s="11"/>
      <c r="D36" s="11"/>
      <c r="E36" s="11"/>
      <c r="F36" s="11"/>
      <c r="G36" s="11"/>
      <c r="H36" s="11"/>
      <c r="I36" s="11"/>
      <c r="J36" s="11"/>
      <c r="K36" s="11"/>
      <c r="L36" s="11"/>
      <c r="M36" s="23"/>
      <c r="N36" s="11"/>
      <c r="O36" s="22" t="str">
        <f>IF(COUNTA(A36:N36)=0,"",IF(A36="","Add ID; ","")&amp;IF(AND(A36&lt;&gt;"",COUNTIF(EvidenceTable[Evidence ID],A36)&gt;1),"Duplicate ID; ","")&amp;IF(B36="","Add claim link; ",IF(COUNTIF(ClaimsTable[Claim ID],B36)=0,"Unknown claim; ",""))&amp;IF(C36="","Describe artifact; ","")&amp;IF(D36="","Add reference; ","")&amp;IF(E36="","Assign owner; ","")&amp;IF(F36="","Record version; ","")&amp;IF(G36="","Define period; ","")&amp;IF(H36="","Identify root; ","")&amp;IF(J36="","Assess scope fit; ","")&amp;IF(K36="","Assess integrity; ","")&amp;IF(L36="","Record support; ","")&amp;IF(M36="","Add assessment date; ","")&amp;IF(N36="","Assign reviewer; ",""))</f>
      </c>
    </row>
    <row r="37" ht="46" customHeight="1">
      <c r="A37" s="11"/>
      <c r="B37" s="11"/>
      <c r="C37" s="11"/>
      <c r="D37" s="11"/>
      <c r="E37" s="11"/>
      <c r="F37" s="11"/>
      <c r="G37" s="11"/>
      <c r="H37" s="11"/>
      <c r="I37" s="11"/>
      <c r="J37" s="11"/>
      <c r="K37" s="11"/>
      <c r="L37" s="11"/>
      <c r="M37" s="23"/>
      <c r="N37" s="11"/>
      <c r="O37" s="22" t="str">
        <f>IF(COUNTA(A37:N37)=0,"",IF(A37="","Add ID; ","")&amp;IF(AND(A37&lt;&gt;"",COUNTIF(EvidenceTable[Evidence ID],A37)&gt;1),"Duplicate ID; ","")&amp;IF(B37="","Add claim link; ",IF(COUNTIF(ClaimsTable[Claim ID],B37)=0,"Unknown claim; ",""))&amp;IF(C37="","Describe artifact; ","")&amp;IF(D37="","Add reference; ","")&amp;IF(E37="","Assign owner; ","")&amp;IF(F37="","Record version; ","")&amp;IF(G37="","Define period; ","")&amp;IF(H37="","Identify root; ","")&amp;IF(J37="","Assess scope fit; ","")&amp;IF(K37="","Assess integrity; ","")&amp;IF(L37="","Record support; ","")&amp;IF(M37="","Add assessment date; ","")&amp;IF(N37="","Assign reviewer; ",""))</f>
      </c>
    </row>
    <row r="38" ht="46" customHeight="1">
      <c r="A38" s="11"/>
      <c r="B38" s="11"/>
      <c r="C38" s="11"/>
      <c r="D38" s="11"/>
      <c r="E38" s="11"/>
      <c r="F38" s="11"/>
      <c r="G38" s="11"/>
      <c r="H38" s="11"/>
      <c r="I38" s="11"/>
      <c r="J38" s="11"/>
      <c r="K38" s="11"/>
      <c r="L38" s="11"/>
      <c r="M38" s="23"/>
      <c r="N38" s="11"/>
      <c r="O38" s="22" t="str">
        <f>IF(COUNTA(A38:N38)=0,"",IF(A38="","Add ID; ","")&amp;IF(AND(A38&lt;&gt;"",COUNTIF(EvidenceTable[Evidence ID],A38)&gt;1),"Duplicate ID; ","")&amp;IF(B38="","Add claim link; ",IF(COUNTIF(ClaimsTable[Claim ID],B38)=0,"Unknown claim; ",""))&amp;IF(C38="","Describe artifact; ","")&amp;IF(D38="","Add reference; ","")&amp;IF(E38="","Assign owner; ","")&amp;IF(F38="","Record version; ","")&amp;IF(G38="","Define period; ","")&amp;IF(H38="","Identify root; ","")&amp;IF(J38="","Assess scope fit; ","")&amp;IF(K38="","Assess integrity; ","")&amp;IF(L38="","Record support; ","")&amp;IF(M38="","Add assessment date; ","")&amp;IF(N38="","Assign reviewer; ",""))</f>
      </c>
    </row>
    <row r="39" ht="46" customHeight="1">
      <c r="A39" s="11"/>
      <c r="B39" s="11"/>
      <c r="C39" s="11"/>
      <c r="D39" s="11"/>
      <c r="E39" s="11"/>
      <c r="F39" s="11"/>
      <c r="G39" s="11"/>
      <c r="H39" s="11"/>
      <c r="I39" s="11"/>
      <c r="J39" s="11"/>
      <c r="K39" s="11"/>
      <c r="L39" s="11"/>
      <c r="M39" s="23"/>
      <c r="N39" s="11"/>
      <c r="O39" s="22" t="str">
        <f>IF(COUNTA(A39:N39)=0,"",IF(A39="","Add ID; ","")&amp;IF(AND(A39&lt;&gt;"",COUNTIF(EvidenceTable[Evidence ID],A39)&gt;1),"Duplicate ID; ","")&amp;IF(B39="","Add claim link; ",IF(COUNTIF(ClaimsTable[Claim ID],B39)=0,"Unknown claim; ",""))&amp;IF(C39="","Describe artifact; ","")&amp;IF(D39="","Add reference; ","")&amp;IF(E39="","Assign owner; ","")&amp;IF(F39="","Record version; ","")&amp;IF(G39="","Define period; ","")&amp;IF(H39="","Identify root; ","")&amp;IF(J39="","Assess scope fit; ","")&amp;IF(K39="","Assess integrity; ","")&amp;IF(L39="","Record support; ","")&amp;IF(M39="","Add assessment date; ","")&amp;IF(N39="","Assign reviewer; ",""))</f>
      </c>
    </row>
    <row r="40" ht="46" customHeight="1">
      <c r="A40" s="11"/>
      <c r="B40" s="11"/>
      <c r="C40" s="11"/>
      <c r="D40" s="11"/>
      <c r="E40" s="11"/>
      <c r="F40" s="11"/>
      <c r="G40" s="11"/>
      <c r="H40" s="11"/>
      <c r="I40" s="11"/>
      <c r="J40" s="11"/>
      <c r="K40" s="11"/>
      <c r="L40" s="11"/>
      <c r="M40" s="23"/>
      <c r="N40" s="11"/>
      <c r="O40" s="22" t="str">
        <f>IF(COUNTA(A40:N40)=0,"",IF(A40="","Add ID; ","")&amp;IF(AND(A40&lt;&gt;"",COUNTIF(EvidenceTable[Evidence ID],A40)&gt;1),"Duplicate ID; ","")&amp;IF(B40="","Add claim link; ",IF(COUNTIF(ClaimsTable[Claim ID],B40)=0,"Unknown claim; ",""))&amp;IF(C40="","Describe artifact; ","")&amp;IF(D40="","Add reference; ","")&amp;IF(E40="","Assign owner; ","")&amp;IF(F40="","Record version; ","")&amp;IF(G40="","Define period; ","")&amp;IF(H40="","Identify root; ","")&amp;IF(J40="","Assess scope fit; ","")&amp;IF(K40="","Assess integrity; ","")&amp;IF(L40="","Record support; ","")&amp;IF(M40="","Add assessment date; ","")&amp;IF(N40="","Assign reviewer; ",""))</f>
      </c>
    </row>
    <row r="41" ht="46" customHeight="1">
      <c r="A41" s="11"/>
      <c r="B41" s="11"/>
      <c r="C41" s="11"/>
      <c r="D41" s="11"/>
      <c r="E41" s="11"/>
      <c r="F41" s="11"/>
      <c r="G41" s="11"/>
      <c r="H41" s="11"/>
      <c r="I41" s="11"/>
      <c r="J41" s="11"/>
      <c r="K41" s="11"/>
      <c r="L41" s="11"/>
      <c r="M41" s="23"/>
      <c r="N41" s="11"/>
      <c r="O41" s="22" t="str">
        <f>IF(COUNTA(A41:N41)=0,"",IF(A41="","Add ID; ","")&amp;IF(AND(A41&lt;&gt;"",COUNTIF(EvidenceTable[Evidence ID],A41)&gt;1),"Duplicate ID; ","")&amp;IF(B41="","Add claim link; ",IF(COUNTIF(ClaimsTable[Claim ID],B41)=0,"Unknown claim; ",""))&amp;IF(C41="","Describe artifact; ","")&amp;IF(D41="","Add reference; ","")&amp;IF(E41="","Assign owner; ","")&amp;IF(F41="","Record version; ","")&amp;IF(G41="","Define period; ","")&amp;IF(H41="","Identify root; ","")&amp;IF(J41="","Assess scope fit; ","")&amp;IF(K41="","Assess integrity; ","")&amp;IF(L41="","Record support; ","")&amp;IF(M41="","Add assessment date; ","")&amp;IF(N41="","Assign reviewer; ",""))</f>
      </c>
    </row>
    <row r="42" ht="46" customHeight="1">
      <c r="A42" s="11"/>
      <c r="B42" s="11"/>
      <c r="C42" s="11"/>
      <c r="D42" s="11"/>
      <c r="E42" s="11"/>
      <c r="F42" s="11"/>
      <c r="G42" s="11"/>
      <c r="H42" s="11"/>
      <c r="I42" s="11"/>
      <c r="J42" s="11"/>
      <c r="K42" s="11"/>
      <c r="L42" s="11"/>
      <c r="M42" s="23"/>
      <c r="N42" s="11"/>
      <c r="O42" s="22" t="str">
        <f>IF(COUNTA(A42:N42)=0,"",IF(A42="","Add ID; ","")&amp;IF(AND(A42&lt;&gt;"",COUNTIF(EvidenceTable[Evidence ID],A42)&gt;1),"Duplicate ID; ","")&amp;IF(B42="","Add claim link; ",IF(COUNTIF(ClaimsTable[Claim ID],B42)=0,"Unknown claim; ",""))&amp;IF(C42="","Describe artifact; ","")&amp;IF(D42="","Add reference; ","")&amp;IF(E42="","Assign owner; ","")&amp;IF(F42="","Record version; ","")&amp;IF(G42="","Define period; ","")&amp;IF(H42="","Identify root; ","")&amp;IF(J42="","Assess scope fit; ","")&amp;IF(K42="","Assess integrity; ","")&amp;IF(L42="","Record support; ","")&amp;IF(M42="","Add assessment date; ","")&amp;IF(N42="","Assign reviewer; ",""))</f>
      </c>
    </row>
    <row r="43" ht="46" customHeight="1">
      <c r="A43" s="11"/>
      <c r="B43" s="11"/>
      <c r="C43" s="11"/>
      <c r="D43" s="11"/>
      <c r="E43" s="11"/>
      <c r="F43" s="11"/>
      <c r="G43" s="11"/>
      <c r="H43" s="11"/>
      <c r="I43" s="11"/>
      <c r="J43" s="11"/>
      <c r="K43" s="11"/>
      <c r="L43" s="11"/>
      <c r="M43" s="23"/>
      <c r="N43" s="11"/>
      <c r="O43" s="22" t="str">
        <f>IF(COUNTA(A43:N43)=0,"",IF(A43="","Add ID; ","")&amp;IF(AND(A43&lt;&gt;"",COUNTIF(EvidenceTable[Evidence ID],A43)&gt;1),"Duplicate ID; ","")&amp;IF(B43="","Add claim link; ",IF(COUNTIF(ClaimsTable[Claim ID],B43)=0,"Unknown claim; ",""))&amp;IF(C43="","Describe artifact; ","")&amp;IF(D43="","Add reference; ","")&amp;IF(E43="","Assign owner; ","")&amp;IF(F43="","Record version; ","")&amp;IF(G43="","Define period; ","")&amp;IF(H43="","Identify root; ","")&amp;IF(J43="","Assess scope fit; ","")&amp;IF(K43="","Assess integrity; ","")&amp;IF(L43="","Record support; ","")&amp;IF(M43="","Add assessment date; ","")&amp;IF(N43="","Assign reviewer; ",""))</f>
      </c>
    </row>
    <row r="44" ht="46" customHeight="1">
      <c r="A44" s="11"/>
      <c r="B44" s="11"/>
      <c r="C44" s="11"/>
      <c r="D44" s="11"/>
      <c r="E44" s="11"/>
      <c r="F44" s="11"/>
      <c r="G44" s="11"/>
      <c r="H44" s="11"/>
      <c r="I44" s="11"/>
      <c r="J44" s="11"/>
      <c r="K44" s="11"/>
      <c r="L44" s="11"/>
      <c r="M44" s="23"/>
      <c r="N44" s="11"/>
      <c r="O44" s="22" t="str">
        <f>IF(COUNTA(A44:N44)=0,"",IF(A44="","Add ID; ","")&amp;IF(AND(A44&lt;&gt;"",COUNTIF(EvidenceTable[Evidence ID],A44)&gt;1),"Duplicate ID; ","")&amp;IF(B44="","Add claim link; ",IF(COUNTIF(ClaimsTable[Claim ID],B44)=0,"Unknown claim; ",""))&amp;IF(C44="","Describe artifact; ","")&amp;IF(D44="","Add reference; ","")&amp;IF(E44="","Assign owner; ","")&amp;IF(F44="","Record version; ","")&amp;IF(G44="","Define period; ","")&amp;IF(H44="","Identify root; ","")&amp;IF(J44="","Assess scope fit; ","")&amp;IF(K44="","Assess integrity; ","")&amp;IF(L44="","Record support; ","")&amp;IF(M44="","Add assessment date; ","")&amp;IF(N44="","Assign reviewer; ",""))</f>
      </c>
    </row>
    <row r="45" ht="46" customHeight="1">
      <c r="A45" s="11"/>
      <c r="B45" s="11"/>
      <c r="C45" s="11"/>
      <c r="D45" s="11"/>
      <c r="E45" s="11"/>
      <c r="F45" s="11"/>
      <c r="G45" s="11"/>
      <c r="H45" s="11"/>
      <c r="I45" s="11"/>
      <c r="J45" s="11"/>
      <c r="K45" s="11"/>
      <c r="L45" s="11"/>
      <c r="M45" s="23"/>
      <c r="N45" s="11"/>
      <c r="O45" s="22" t="str">
        <f>IF(COUNTA(A45:N45)=0,"",IF(A45="","Add ID; ","")&amp;IF(AND(A45&lt;&gt;"",COUNTIF(EvidenceTable[Evidence ID],A45)&gt;1),"Duplicate ID; ","")&amp;IF(B45="","Add claim link; ",IF(COUNTIF(ClaimsTable[Claim ID],B45)=0,"Unknown claim; ",""))&amp;IF(C45="","Describe artifact; ","")&amp;IF(D45="","Add reference; ","")&amp;IF(E45="","Assign owner; ","")&amp;IF(F45="","Record version; ","")&amp;IF(G45="","Define period; ","")&amp;IF(H45="","Identify root; ","")&amp;IF(J45="","Assess scope fit; ","")&amp;IF(K45="","Assess integrity; ","")&amp;IF(L45="","Record support; ","")&amp;IF(M45="","Add assessment date; ","")&amp;IF(N45="","Assign reviewer; ",""))</f>
      </c>
    </row>
    <row r="46" ht="46" customHeight="1">
      <c r="A46" s="11"/>
      <c r="B46" s="11"/>
      <c r="C46" s="11"/>
      <c r="D46" s="11"/>
      <c r="E46" s="11"/>
      <c r="F46" s="11"/>
      <c r="G46" s="11"/>
      <c r="H46" s="11"/>
      <c r="I46" s="11"/>
      <c r="J46" s="11"/>
      <c r="K46" s="11"/>
      <c r="L46" s="11"/>
      <c r="M46" s="23"/>
      <c r="N46" s="11"/>
      <c r="O46" s="22" t="str">
        <f>IF(COUNTA(A46:N46)=0,"",IF(A46="","Add ID; ","")&amp;IF(AND(A46&lt;&gt;"",COUNTIF(EvidenceTable[Evidence ID],A46)&gt;1),"Duplicate ID; ","")&amp;IF(B46="","Add claim link; ",IF(COUNTIF(ClaimsTable[Claim ID],B46)=0,"Unknown claim; ",""))&amp;IF(C46="","Describe artifact; ","")&amp;IF(D46="","Add reference; ","")&amp;IF(E46="","Assign owner; ","")&amp;IF(F46="","Record version; ","")&amp;IF(G46="","Define period; ","")&amp;IF(H46="","Identify root; ","")&amp;IF(J46="","Assess scope fit; ","")&amp;IF(K46="","Assess integrity; ","")&amp;IF(L46="","Record support; ","")&amp;IF(M46="","Add assessment date; ","")&amp;IF(N46="","Assign reviewer; ",""))</f>
      </c>
    </row>
    <row r="47" ht="46" customHeight="1">
      <c r="A47" s="11"/>
      <c r="B47" s="11"/>
      <c r="C47" s="11"/>
      <c r="D47" s="11"/>
      <c r="E47" s="11"/>
      <c r="F47" s="11"/>
      <c r="G47" s="11"/>
      <c r="H47" s="11"/>
      <c r="I47" s="11"/>
      <c r="J47" s="11"/>
      <c r="K47" s="11"/>
      <c r="L47" s="11"/>
      <c r="M47" s="23"/>
      <c r="N47" s="11"/>
      <c r="O47" s="22" t="str">
        <f>IF(COUNTA(A47:N47)=0,"",IF(A47="","Add ID; ","")&amp;IF(AND(A47&lt;&gt;"",COUNTIF(EvidenceTable[Evidence ID],A47)&gt;1),"Duplicate ID; ","")&amp;IF(B47="","Add claim link; ",IF(COUNTIF(ClaimsTable[Claim ID],B47)=0,"Unknown claim; ",""))&amp;IF(C47="","Describe artifact; ","")&amp;IF(D47="","Add reference; ","")&amp;IF(E47="","Assign owner; ","")&amp;IF(F47="","Record version; ","")&amp;IF(G47="","Define period; ","")&amp;IF(H47="","Identify root; ","")&amp;IF(J47="","Assess scope fit; ","")&amp;IF(K47="","Assess integrity; ","")&amp;IF(L47="","Record support; ","")&amp;IF(M47="","Add assessment date; ","")&amp;IF(N47="","Assign reviewer; ",""))</f>
      </c>
    </row>
    <row r="48" ht="46" customHeight="1">
      <c r="A48" s="11"/>
      <c r="B48" s="11"/>
      <c r="C48" s="11"/>
      <c r="D48" s="11"/>
      <c r="E48" s="11"/>
      <c r="F48" s="11"/>
      <c r="G48" s="11"/>
      <c r="H48" s="11"/>
      <c r="I48" s="11"/>
      <c r="J48" s="11"/>
      <c r="K48" s="11"/>
      <c r="L48" s="11"/>
      <c r="M48" s="23"/>
      <c r="N48" s="11"/>
      <c r="O48" s="22" t="str">
        <f>IF(COUNTA(A48:N48)=0,"",IF(A48="","Add ID; ","")&amp;IF(AND(A48&lt;&gt;"",COUNTIF(EvidenceTable[Evidence ID],A48)&gt;1),"Duplicate ID; ","")&amp;IF(B48="","Add claim link; ",IF(COUNTIF(ClaimsTable[Claim ID],B48)=0,"Unknown claim; ",""))&amp;IF(C48="","Describe artifact; ","")&amp;IF(D48="","Add reference; ","")&amp;IF(E48="","Assign owner; ","")&amp;IF(F48="","Record version; ","")&amp;IF(G48="","Define period; ","")&amp;IF(H48="","Identify root; ","")&amp;IF(J48="","Assess scope fit; ","")&amp;IF(K48="","Assess integrity; ","")&amp;IF(L48="","Record support; ","")&amp;IF(M48="","Add assessment date; ","")&amp;IF(N48="","Assign reviewer; ",""))</f>
      </c>
    </row>
    <row r="49" ht="46" customHeight="1">
      <c r="A49" s="11"/>
      <c r="B49" s="11"/>
      <c r="C49" s="11"/>
      <c r="D49" s="11"/>
      <c r="E49" s="11"/>
      <c r="F49" s="11"/>
      <c r="G49" s="11"/>
      <c r="H49" s="11"/>
      <c r="I49" s="11"/>
      <c r="J49" s="11"/>
      <c r="K49" s="11"/>
      <c r="L49" s="11"/>
      <c r="M49" s="23"/>
      <c r="N49" s="11"/>
      <c r="O49" s="22" t="str">
        <f>IF(COUNTA(A49:N49)=0,"",IF(A49="","Add ID; ","")&amp;IF(AND(A49&lt;&gt;"",COUNTIF(EvidenceTable[Evidence ID],A49)&gt;1),"Duplicate ID; ","")&amp;IF(B49="","Add claim link; ",IF(COUNTIF(ClaimsTable[Claim ID],B49)=0,"Unknown claim; ",""))&amp;IF(C49="","Describe artifact; ","")&amp;IF(D49="","Add reference; ","")&amp;IF(E49="","Assign owner; ","")&amp;IF(F49="","Record version; ","")&amp;IF(G49="","Define period; ","")&amp;IF(H49="","Identify root; ","")&amp;IF(J49="","Assess scope fit; ","")&amp;IF(K49="","Assess integrity; ","")&amp;IF(L49="","Record support; ","")&amp;IF(M49="","Add assessment date; ","")&amp;IF(N49="","Assign reviewer; ",""))</f>
      </c>
    </row>
    <row r="50" ht="46" customHeight="1">
      <c r="A50" s="11"/>
      <c r="B50" s="11"/>
      <c r="C50" s="11"/>
      <c r="D50" s="11"/>
      <c r="E50" s="11"/>
      <c r="F50" s="11"/>
      <c r="G50" s="11"/>
      <c r="H50" s="11"/>
      <c r="I50" s="11"/>
      <c r="J50" s="11"/>
      <c r="K50" s="11"/>
      <c r="L50" s="11"/>
      <c r="M50" s="23"/>
      <c r="N50" s="11"/>
      <c r="O50" s="22" t="str">
        <f>IF(COUNTA(A50:N50)=0,"",IF(A50="","Add ID; ","")&amp;IF(AND(A50&lt;&gt;"",COUNTIF(EvidenceTable[Evidence ID],A50)&gt;1),"Duplicate ID; ","")&amp;IF(B50="","Add claim link; ",IF(COUNTIF(ClaimsTable[Claim ID],B50)=0,"Unknown claim; ",""))&amp;IF(C50="","Describe artifact; ","")&amp;IF(D50="","Add reference; ","")&amp;IF(E50="","Assign owner; ","")&amp;IF(F50="","Record version; ","")&amp;IF(G50="","Define period; ","")&amp;IF(H50="","Identify root; ","")&amp;IF(J50="","Assess scope fit; ","")&amp;IF(K50="","Assess integrity; ","")&amp;IF(L50="","Record support; ","")&amp;IF(M50="","Add assessment date; ","")&amp;IF(N50="","Assign reviewer; ",""))</f>
      </c>
    </row>
    <row r="51" ht="46" customHeight="1">
      <c r="A51" s="11"/>
      <c r="B51" s="11"/>
      <c r="C51" s="11"/>
      <c r="D51" s="11"/>
      <c r="E51" s="11"/>
      <c r="F51" s="11"/>
      <c r="G51" s="11"/>
      <c r="H51" s="11"/>
      <c r="I51" s="11"/>
      <c r="J51" s="11"/>
      <c r="K51" s="11"/>
      <c r="L51" s="11"/>
      <c r="M51" s="23"/>
      <c r="N51" s="11"/>
      <c r="O51" s="22" t="str">
        <f>IF(COUNTA(A51:N51)=0,"",IF(A51="","Add ID; ","")&amp;IF(AND(A51&lt;&gt;"",COUNTIF(EvidenceTable[Evidence ID],A51)&gt;1),"Duplicate ID; ","")&amp;IF(B51="","Add claim link; ",IF(COUNTIF(ClaimsTable[Claim ID],B51)=0,"Unknown claim; ",""))&amp;IF(C51="","Describe artifact; ","")&amp;IF(D51="","Add reference; ","")&amp;IF(E51="","Assign owner; ","")&amp;IF(F51="","Record version; ","")&amp;IF(G51="","Define period; ","")&amp;IF(H51="","Identify root; ","")&amp;IF(J51="","Assess scope fit; ","")&amp;IF(K51="","Assess integrity; ","")&amp;IF(L51="","Record support; ","")&amp;IF(M51="","Add assessment date; ","")&amp;IF(N51="","Assign reviewer; ",""))</f>
      </c>
    </row>
    <row r="52" ht="46" customHeight="1">
      <c r="A52" s="11"/>
      <c r="B52" s="11"/>
      <c r="C52" s="11"/>
      <c r="D52" s="11"/>
      <c r="E52" s="11"/>
      <c r="F52" s="11"/>
      <c r="G52" s="11"/>
      <c r="H52" s="11"/>
      <c r="I52" s="11"/>
      <c r="J52" s="11"/>
      <c r="K52" s="11"/>
      <c r="L52" s="11"/>
      <c r="M52" s="23"/>
      <c r="N52" s="11"/>
      <c r="O52" s="22" t="str">
        <f>IF(COUNTA(A52:N52)=0,"",IF(A52="","Add ID; ","")&amp;IF(AND(A52&lt;&gt;"",COUNTIF(EvidenceTable[Evidence ID],A52)&gt;1),"Duplicate ID; ","")&amp;IF(B52="","Add claim link; ",IF(COUNTIF(ClaimsTable[Claim ID],B52)=0,"Unknown claim; ",""))&amp;IF(C52="","Describe artifact; ","")&amp;IF(D52="","Add reference; ","")&amp;IF(E52="","Assign owner; ","")&amp;IF(F52="","Record version; ","")&amp;IF(G52="","Define period; ","")&amp;IF(H52="","Identify root; ","")&amp;IF(J52="","Assess scope fit; ","")&amp;IF(K52="","Assess integrity; ","")&amp;IF(L52="","Record support; ","")&amp;IF(M52="","Add assessment date; ","")&amp;IF(N52="","Assign reviewer; ",""))</f>
      </c>
    </row>
    <row r="53" ht="46" customHeight="1">
      <c r="A53" s="11"/>
      <c r="B53" s="11"/>
      <c r="C53" s="11"/>
      <c r="D53" s="11"/>
      <c r="E53" s="11"/>
      <c r="F53" s="11"/>
      <c r="G53" s="11"/>
      <c r="H53" s="11"/>
      <c r="I53" s="11"/>
      <c r="J53" s="11"/>
      <c r="K53" s="11"/>
      <c r="L53" s="11"/>
      <c r="M53" s="23"/>
      <c r="N53" s="11"/>
      <c r="O53" s="22" t="str">
        <f>IF(COUNTA(A53:N53)=0,"",IF(A53="","Add ID; ","")&amp;IF(AND(A53&lt;&gt;"",COUNTIF(EvidenceTable[Evidence ID],A53)&gt;1),"Duplicate ID; ","")&amp;IF(B53="","Add claim link; ",IF(COUNTIF(ClaimsTable[Claim ID],B53)=0,"Unknown claim; ",""))&amp;IF(C53="","Describe artifact; ","")&amp;IF(D53="","Add reference; ","")&amp;IF(E53="","Assign owner; ","")&amp;IF(F53="","Record version; ","")&amp;IF(G53="","Define period; ","")&amp;IF(H53="","Identify root; ","")&amp;IF(J53="","Assess scope fit; ","")&amp;IF(K53="","Assess integrity; ","")&amp;IF(L53="","Record support; ","")&amp;IF(M53="","Add assessment date; ","")&amp;IF(N53="","Assign reviewer; ",""))</f>
      </c>
    </row>
    <row r="54" ht="46" customHeight="1">
      <c r="A54" s="11"/>
      <c r="B54" s="11"/>
      <c r="C54" s="11"/>
      <c r="D54" s="11"/>
      <c r="E54" s="11"/>
      <c r="F54" s="11"/>
      <c r="G54" s="11"/>
      <c r="H54" s="11"/>
      <c r="I54" s="11"/>
      <c r="J54" s="11"/>
      <c r="K54" s="11"/>
      <c r="L54" s="11"/>
      <c r="M54" s="23"/>
      <c r="N54" s="11"/>
      <c r="O54" s="22" t="str">
        <f>IF(COUNTA(A54:N54)=0,"",IF(A54="","Add ID; ","")&amp;IF(AND(A54&lt;&gt;"",COUNTIF(EvidenceTable[Evidence ID],A54)&gt;1),"Duplicate ID; ","")&amp;IF(B54="","Add claim link; ",IF(COUNTIF(ClaimsTable[Claim ID],B54)=0,"Unknown claim; ",""))&amp;IF(C54="","Describe artifact; ","")&amp;IF(D54="","Add reference; ","")&amp;IF(E54="","Assign owner; ","")&amp;IF(F54="","Record version; ","")&amp;IF(G54="","Define period; ","")&amp;IF(H54="","Identify root; ","")&amp;IF(J54="","Assess scope fit; ","")&amp;IF(K54="","Assess integrity; ","")&amp;IF(L54="","Record support; ","")&amp;IF(M54="","Add assessment date; ","")&amp;IF(N54="","Assign reviewer; ",""))</f>
      </c>
    </row>
    <row r="55" ht="46" customHeight="1">
      <c r="A55" s="11"/>
      <c r="B55" s="11"/>
      <c r="C55" s="11"/>
      <c r="D55" s="11"/>
      <c r="E55" s="11"/>
      <c r="F55" s="11"/>
      <c r="G55" s="11"/>
      <c r="H55" s="11"/>
      <c r="I55" s="11"/>
      <c r="J55" s="11"/>
      <c r="K55" s="11"/>
      <c r="L55" s="11"/>
      <c r="M55" s="23"/>
      <c r="N55" s="11"/>
      <c r="O55" s="22" t="str">
        <f>IF(COUNTA(A55:N55)=0,"",IF(A55="","Add ID; ","")&amp;IF(AND(A55&lt;&gt;"",COUNTIF(EvidenceTable[Evidence ID],A55)&gt;1),"Duplicate ID; ","")&amp;IF(B55="","Add claim link; ",IF(COUNTIF(ClaimsTable[Claim ID],B55)=0,"Unknown claim; ",""))&amp;IF(C55="","Describe artifact; ","")&amp;IF(D55="","Add reference; ","")&amp;IF(E55="","Assign owner; ","")&amp;IF(F55="","Record version; ","")&amp;IF(G55="","Define period; ","")&amp;IF(H55="","Identify root; ","")&amp;IF(J55="","Assess scope fit; ","")&amp;IF(K55="","Assess integrity; ","")&amp;IF(L55="","Record support; ","")&amp;IF(M55="","Add assessment date; ","")&amp;IF(N55="","Assign reviewer; ",""))</f>
      </c>
    </row>
    <row r="56" ht="46" customHeight="1">
      <c r="A56" s="11"/>
      <c r="B56" s="11"/>
      <c r="C56" s="11"/>
      <c r="D56" s="11"/>
      <c r="E56" s="11"/>
      <c r="F56" s="11"/>
      <c r="G56" s="11"/>
      <c r="H56" s="11"/>
      <c r="I56" s="11"/>
      <c r="J56" s="11"/>
      <c r="K56" s="11"/>
      <c r="L56" s="11"/>
      <c r="M56" s="23"/>
      <c r="N56" s="11"/>
      <c r="O56" s="22" t="str">
        <f>IF(COUNTA(A56:N56)=0,"",IF(A56="","Add ID; ","")&amp;IF(AND(A56&lt;&gt;"",COUNTIF(EvidenceTable[Evidence ID],A56)&gt;1),"Duplicate ID; ","")&amp;IF(B56="","Add claim link; ",IF(COUNTIF(ClaimsTable[Claim ID],B56)=0,"Unknown claim; ",""))&amp;IF(C56="","Describe artifact; ","")&amp;IF(D56="","Add reference; ","")&amp;IF(E56="","Assign owner; ","")&amp;IF(F56="","Record version; ","")&amp;IF(G56="","Define period; ","")&amp;IF(H56="","Identify root; ","")&amp;IF(J56="","Assess scope fit; ","")&amp;IF(K56="","Assess integrity; ","")&amp;IF(L56="","Record support; ","")&amp;IF(M56="","Add assessment date; ","")&amp;IF(N56="","Assign reviewer; ",""))</f>
      </c>
    </row>
    <row r="57" ht="46" customHeight="1">
      <c r="A57" s="11"/>
      <c r="B57" s="11"/>
      <c r="C57" s="11"/>
      <c r="D57" s="11"/>
      <c r="E57" s="11"/>
      <c r="F57" s="11"/>
      <c r="G57" s="11"/>
      <c r="H57" s="11"/>
      <c r="I57" s="11"/>
      <c r="J57" s="11"/>
      <c r="K57" s="11"/>
      <c r="L57" s="11"/>
      <c r="M57" s="23"/>
      <c r="N57" s="11"/>
      <c r="O57" s="22" t="str">
        <f>IF(COUNTA(A57:N57)=0,"",IF(A57="","Add ID; ","")&amp;IF(AND(A57&lt;&gt;"",COUNTIF(EvidenceTable[Evidence ID],A57)&gt;1),"Duplicate ID; ","")&amp;IF(B57="","Add claim link; ",IF(COUNTIF(ClaimsTable[Claim ID],B57)=0,"Unknown claim; ",""))&amp;IF(C57="","Describe artifact; ","")&amp;IF(D57="","Add reference; ","")&amp;IF(E57="","Assign owner; ","")&amp;IF(F57="","Record version; ","")&amp;IF(G57="","Define period; ","")&amp;IF(H57="","Identify root; ","")&amp;IF(J57="","Assess scope fit; ","")&amp;IF(K57="","Assess integrity; ","")&amp;IF(L57="","Record support; ","")&amp;IF(M57="","Add assessment date; ","")&amp;IF(N57="","Assign reviewer; ",""))</f>
      </c>
    </row>
    <row r="58" ht="46" customHeight="1">
      <c r="A58" s="11"/>
      <c r="B58" s="11"/>
      <c r="C58" s="11"/>
      <c r="D58" s="11"/>
      <c r="E58" s="11"/>
      <c r="F58" s="11"/>
      <c r="G58" s="11"/>
      <c r="H58" s="11"/>
      <c r="I58" s="11"/>
      <c r="J58" s="11"/>
      <c r="K58" s="11"/>
      <c r="L58" s="11"/>
      <c r="M58" s="23"/>
      <c r="N58" s="11"/>
      <c r="O58" s="22" t="str">
        <f>IF(COUNTA(A58:N58)=0,"",IF(A58="","Add ID; ","")&amp;IF(AND(A58&lt;&gt;"",COUNTIF(EvidenceTable[Evidence ID],A58)&gt;1),"Duplicate ID; ","")&amp;IF(B58="","Add claim link; ",IF(COUNTIF(ClaimsTable[Claim ID],B58)=0,"Unknown claim; ",""))&amp;IF(C58="","Describe artifact; ","")&amp;IF(D58="","Add reference; ","")&amp;IF(E58="","Assign owner; ","")&amp;IF(F58="","Record version; ","")&amp;IF(G58="","Define period; ","")&amp;IF(H58="","Identify root; ","")&amp;IF(J58="","Assess scope fit; ","")&amp;IF(K58="","Assess integrity; ","")&amp;IF(L58="","Record support; ","")&amp;IF(M58="","Add assessment date; ","")&amp;IF(N58="","Assign reviewer; ",""))</f>
      </c>
    </row>
    <row r="59" ht="46" customHeight="1">
      <c r="A59" s="11"/>
      <c r="B59" s="11"/>
      <c r="C59" s="11"/>
      <c r="D59" s="11"/>
      <c r="E59" s="11"/>
      <c r="F59" s="11"/>
      <c r="G59" s="11"/>
      <c r="H59" s="11"/>
      <c r="I59" s="11"/>
      <c r="J59" s="11"/>
      <c r="K59" s="11"/>
      <c r="L59" s="11"/>
      <c r="M59" s="23"/>
      <c r="N59" s="11"/>
      <c r="O59" s="22" t="str">
        <f>IF(COUNTA(A59:N59)=0,"",IF(A59="","Add ID; ","")&amp;IF(AND(A59&lt;&gt;"",COUNTIF(EvidenceTable[Evidence ID],A59)&gt;1),"Duplicate ID; ","")&amp;IF(B59="","Add claim link; ",IF(COUNTIF(ClaimsTable[Claim ID],B59)=0,"Unknown claim; ",""))&amp;IF(C59="","Describe artifact; ","")&amp;IF(D59="","Add reference; ","")&amp;IF(E59="","Assign owner; ","")&amp;IF(F59="","Record version; ","")&amp;IF(G59="","Define period; ","")&amp;IF(H59="","Identify root; ","")&amp;IF(J59="","Assess scope fit; ","")&amp;IF(K59="","Assess integrity; ","")&amp;IF(L59="","Record support; ","")&amp;IF(M59="","Add assessment date; ","")&amp;IF(N59="","Assign reviewer; ",""))</f>
      </c>
    </row>
    <row r="60" ht="46" customHeight="1">
      <c r="A60" s="11"/>
      <c r="B60" s="11"/>
      <c r="C60" s="11"/>
      <c r="D60" s="11"/>
      <c r="E60" s="11"/>
      <c r="F60" s="11"/>
      <c r="G60" s="11"/>
      <c r="H60" s="11"/>
      <c r="I60" s="11"/>
      <c r="J60" s="11"/>
      <c r="K60" s="11"/>
      <c r="L60" s="11"/>
      <c r="M60" s="23"/>
      <c r="N60" s="11"/>
      <c r="O60" s="22" t="str">
        <f>IF(COUNTA(A60:N60)=0,"",IF(A60="","Add ID; ","")&amp;IF(AND(A60&lt;&gt;"",COUNTIF(EvidenceTable[Evidence ID],A60)&gt;1),"Duplicate ID; ","")&amp;IF(B60="","Add claim link; ",IF(COUNTIF(ClaimsTable[Claim ID],B60)=0,"Unknown claim; ",""))&amp;IF(C60="","Describe artifact; ","")&amp;IF(D60="","Add reference; ","")&amp;IF(E60="","Assign owner; ","")&amp;IF(F60="","Record version; ","")&amp;IF(G60="","Define period; ","")&amp;IF(H60="","Identify root; ","")&amp;IF(J60="","Assess scope fit; ","")&amp;IF(K60="","Assess integrity; ","")&amp;IF(L60="","Record support; ","")&amp;IF(M60="","Add assessment date; ","")&amp;IF(N60="","Assign reviewer; ",""))</f>
      </c>
    </row>
    <row r="61" ht="46" customHeight="1">
      <c r="A61" s="11"/>
      <c r="B61" s="11"/>
      <c r="C61" s="11"/>
      <c r="D61" s="11"/>
      <c r="E61" s="11"/>
      <c r="F61" s="11"/>
      <c r="G61" s="11"/>
      <c r="H61" s="11"/>
      <c r="I61" s="11"/>
      <c r="J61" s="11"/>
      <c r="K61" s="11"/>
      <c r="L61" s="11"/>
      <c r="M61" s="23"/>
      <c r="N61" s="11"/>
      <c r="O61" s="22" t="str">
        <f>IF(COUNTA(A61:N61)=0,"",IF(A61="","Add ID; ","")&amp;IF(AND(A61&lt;&gt;"",COUNTIF(EvidenceTable[Evidence ID],A61)&gt;1),"Duplicate ID; ","")&amp;IF(B61="","Add claim link; ",IF(COUNTIF(ClaimsTable[Claim ID],B61)=0,"Unknown claim; ",""))&amp;IF(C61="","Describe artifact; ","")&amp;IF(D61="","Add reference; ","")&amp;IF(E61="","Assign owner; ","")&amp;IF(F61="","Record version; ","")&amp;IF(G61="","Define period; ","")&amp;IF(H61="","Identify root; ","")&amp;IF(J61="","Assess scope fit; ","")&amp;IF(K61="","Assess integrity; ","")&amp;IF(L61="","Record support; ","")&amp;IF(M61="","Add assessment date; ","")&amp;IF(N61="","Assign reviewer; ",""))</f>
      </c>
    </row>
    <row r="62" ht="46" customHeight="1">
      <c r="A62" s="11"/>
      <c r="B62" s="11"/>
      <c r="C62" s="11"/>
      <c r="D62" s="11"/>
      <c r="E62" s="11"/>
      <c r="F62" s="11"/>
      <c r="G62" s="11"/>
      <c r="H62" s="11"/>
      <c r="I62" s="11"/>
      <c r="J62" s="11"/>
      <c r="K62" s="11"/>
      <c r="L62" s="11"/>
      <c r="M62" s="23"/>
      <c r="N62" s="11"/>
      <c r="O62" s="22" t="str">
        <f>IF(COUNTA(A62:N62)=0,"",IF(A62="","Add ID; ","")&amp;IF(AND(A62&lt;&gt;"",COUNTIF(EvidenceTable[Evidence ID],A62)&gt;1),"Duplicate ID; ","")&amp;IF(B62="","Add claim link; ",IF(COUNTIF(ClaimsTable[Claim ID],B62)=0,"Unknown claim; ",""))&amp;IF(C62="","Describe artifact; ","")&amp;IF(D62="","Add reference; ","")&amp;IF(E62="","Assign owner; ","")&amp;IF(F62="","Record version; ","")&amp;IF(G62="","Define period; ","")&amp;IF(H62="","Identify root; ","")&amp;IF(J62="","Assess scope fit; ","")&amp;IF(K62="","Assess integrity; ","")&amp;IF(L62="","Record support; ","")&amp;IF(M62="","Add assessment date; ","")&amp;IF(N62="","Assign reviewer; ",""))</f>
      </c>
    </row>
    <row r="63" ht="46" customHeight="1">
      <c r="A63" s="11"/>
      <c r="B63" s="11"/>
      <c r="C63" s="11"/>
      <c r="D63" s="11"/>
      <c r="E63" s="11"/>
      <c r="F63" s="11"/>
      <c r="G63" s="11"/>
      <c r="H63" s="11"/>
      <c r="I63" s="11"/>
      <c r="J63" s="11"/>
      <c r="K63" s="11"/>
      <c r="L63" s="11"/>
      <c r="M63" s="23"/>
      <c r="N63" s="11"/>
      <c r="O63" s="22" t="str">
        <f>IF(COUNTA(A63:N63)=0,"",IF(A63="","Add ID; ","")&amp;IF(AND(A63&lt;&gt;"",COUNTIF(EvidenceTable[Evidence ID],A63)&gt;1),"Duplicate ID; ","")&amp;IF(B63="","Add claim link; ",IF(COUNTIF(ClaimsTable[Claim ID],B63)=0,"Unknown claim; ",""))&amp;IF(C63="","Describe artifact; ","")&amp;IF(D63="","Add reference; ","")&amp;IF(E63="","Assign owner; ","")&amp;IF(F63="","Record version; ","")&amp;IF(G63="","Define period; ","")&amp;IF(H63="","Identify root; ","")&amp;IF(J63="","Assess scope fit; ","")&amp;IF(K63="","Assess integrity; ","")&amp;IF(L63="","Record support; ","")&amp;IF(M63="","Add assessment date; ","")&amp;IF(N63="","Assign reviewer; ",""))</f>
      </c>
    </row>
    <row r="64" ht="46" customHeight="1">
      <c r="A64" s="11"/>
      <c r="B64" s="11"/>
      <c r="C64" s="11"/>
      <c r="D64" s="11"/>
      <c r="E64" s="11"/>
      <c r="F64" s="11"/>
      <c r="G64" s="11"/>
      <c r="H64" s="11"/>
      <c r="I64" s="11"/>
      <c r="J64" s="11"/>
      <c r="K64" s="11"/>
      <c r="L64" s="11"/>
      <c r="M64" s="23"/>
      <c r="N64" s="11"/>
      <c r="O64" s="22" t="str">
        <f>IF(COUNTA(A64:N64)=0,"",IF(A64="","Add ID; ","")&amp;IF(AND(A64&lt;&gt;"",COUNTIF(EvidenceTable[Evidence ID],A64)&gt;1),"Duplicate ID; ","")&amp;IF(B64="","Add claim link; ",IF(COUNTIF(ClaimsTable[Claim ID],B64)=0,"Unknown claim; ",""))&amp;IF(C64="","Describe artifact; ","")&amp;IF(D64="","Add reference; ","")&amp;IF(E64="","Assign owner; ","")&amp;IF(F64="","Record version; ","")&amp;IF(G64="","Define period; ","")&amp;IF(H64="","Identify root; ","")&amp;IF(J64="","Assess scope fit; ","")&amp;IF(K64="","Assess integrity; ","")&amp;IF(L64="","Record support; ","")&amp;IF(M64="","Add assessment date; ","")&amp;IF(N64="","Assign reviewer; ",""))</f>
      </c>
    </row>
    <row r="65" ht="46" customHeight="1">
      <c r="A65" s="11"/>
      <c r="B65" s="11"/>
      <c r="C65" s="11"/>
      <c r="D65" s="11"/>
      <c r="E65" s="11"/>
      <c r="F65" s="11"/>
      <c r="G65" s="11"/>
      <c r="H65" s="11"/>
      <c r="I65" s="11"/>
      <c r="J65" s="11"/>
      <c r="K65" s="11"/>
      <c r="L65" s="11"/>
      <c r="M65" s="23"/>
      <c r="N65" s="11"/>
      <c r="O65" s="22" t="str">
        <f>IF(COUNTA(A65:N65)=0,"",IF(A65="","Add ID; ","")&amp;IF(AND(A65&lt;&gt;"",COUNTIF(EvidenceTable[Evidence ID],A65)&gt;1),"Duplicate ID; ","")&amp;IF(B65="","Add claim link; ",IF(COUNTIF(ClaimsTable[Claim ID],B65)=0,"Unknown claim; ",""))&amp;IF(C65="","Describe artifact; ","")&amp;IF(D65="","Add reference; ","")&amp;IF(E65="","Assign owner; ","")&amp;IF(F65="","Record version; ","")&amp;IF(G65="","Define period; ","")&amp;IF(H65="","Identify root; ","")&amp;IF(J65="","Assess scope fit; ","")&amp;IF(K65="","Assess integrity; ","")&amp;IF(L65="","Record support; ","")&amp;IF(M65="","Add assessment date; ","")&amp;IF(N65="","Assign reviewer; ",""))</f>
      </c>
    </row>
    <row r="66" ht="46" customHeight="1">
      <c r="A66" s="11"/>
      <c r="B66" s="11"/>
      <c r="C66" s="11"/>
      <c r="D66" s="11"/>
      <c r="E66" s="11"/>
      <c r="F66" s="11"/>
      <c r="G66" s="11"/>
      <c r="H66" s="11"/>
      <c r="I66" s="11"/>
      <c r="J66" s="11"/>
      <c r="K66" s="11"/>
      <c r="L66" s="11"/>
      <c r="M66" s="23"/>
      <c r="N66" s="11"/>
      <c r="O66" s="22" t="str">
        <f>IF(COUNTA(A66:N66)=0,"",IF(A66="","Add ID; ","")&amp;IF(AND(A66&lt;&gt;"",COUNTIF(EvidenceTable[Evidence ID],A66)&gt;1),"Duplicate ID; ","")&amp;IF(B66="","Add claim link; ",IF(COUNTIF(ClaimsTable[Claim ID],B66)=0,"Unknown claim; ",""))&amp;IF(C66="","Describe artifact; ","")&amp;IF(D66="","Add reference; ","")&amp;IF(E66="","Assign owner; ","")&amp;IF(F66="","Record version; ","")&amp;IF(G66="","Define period; ","")&amp;IF(H66="","Identify root; ","")&amp;IF(J66="","Assess scope fit; ","")&amp;IF(K66="","Assess integrity; ","")&amp;IF(L66="","Record support; ","")&amp;IF(M66="","Add assessment date; ","")&amp;IF(N66="","Assign reviewer; ",""))</f>
      </c>
    </row>
    <row r="67" ht="46" customHeight="1">
      <c r="A67" s="11"/>
      <c r="B67" s="11"/>
      <c r="C67" s="11"/>
      <c r="D67" s="11"/>
      <c r="E67" s="11"/>
      <c r="F67" s="11"/>
      <c r="G67" s="11"/>
      <c r="H67" s="11"/>
      <c r="I67" s="11"/>
      <c r="J67" s="11"/>
      <c r="K67" s="11"/>
      <c r="L67" s="11"/>
      <c r="M67" s="23"/>
      <c r="N67" s="11"/>
      <c r="O67" s="22" t="str">
        <f>IF(COUNTA(A67:N67)=0,"",IF(A67="","Add ID; ","")&amp;IF(AND(A67&lt;&gt;"",COUNTIF(EvidenceTable[Evidence ID],A67)&gt;1),"Duplicate ID; ","")&amp;IF(B67="","Add claim link; ",IF(COUNTIF(ClaimsTable[Claim ID],B67)=0,"Unknown claim; ",""))&amp;IF(C67="","Describe artifact; ","")&amp;IF(D67="","Add reference; ","")&amp;IF(E67="","Assign owner; ","")&amp;IF(F67="","Record version; ","")&amp;IF(G67="","Define period; ","")&amp;IF(H67="","Identify root; ","")&amp;IF(J67="","Assess scope fit; ","")&amp;IF(K67="","Assess integrity; ","")&amp;IF(L67="","Record support; ","")&amp;IF(M67="","Add assessment date; ","")&amp;IF(N67="","Assign reviewer; ",""))</f>
      </c>
    </row>
    <row r="68" ht="46" customHeight="1">
      <c r="A68" s="11"/>
      <c r="B68" s="11"/>
      <c r="C68" s="11"/>
      <c r="D68" s="11"/>
      <c r="E68" s="11"/>
      <c r="F68" s="11"/>
      <c r="G68" s="11"/>
      <c r="H68" s="11"/>
      <c r="I68" s="11"/>
      <c r="J68" s="11"/>
      <c r="K68" s="11"/>
      <c r="L68" s="11"/>
      <c r="M68" s="23"/>
      <c r="N68" s="11"/>
      <c r="O68" s="22" t="str">
        <f>IF(COUNTA(A68:N68)=0,"",IF(A68="","Add ID; ","")&amp;IF(AND(A68&lt;&gt;"",COUNTIF(EvidenceTable[Evidence ID],A68)&gt;1),"Duplicate ID; ","")&amp;IF(B68="","Add claim link; ",IF(COUNTIF(ClaimsTable[Claim ID],B68)=0,"Unknown claim; ",""))&amp;IF(C68="","Describe artifact; ","")&amp;IF(D68="","Add reference; ","")&amp;IF(E68="","Assign owner; ","")&amp;IF(F68="","Record version; ","")&amp;IF(G68="","Define period; ","")&amp;IF(H68="","Identify root; ","")&amp;IF(J68="","Assess scope fit; ","")&amp;IF(K68="","Assess integrity; ","")&amp;IF(L68="","Record support; ","")&amp;IF(M68="","Add assessment date; ","")&amp;IF(N68="","Assign reviewer; ",""))</f>
      </c>
    </row>
    <row r="69" ht="46" customHeight="1">
      <c r="A69" s="11"/>
      <c r="B69" s="11"/>
      <c r="C69" s="11"/>
      <c r="D69" s="11"/>
      <c r="E69" s="11"/>
      <c r="F69" s="11"/>
      <c r="G69" s="11"/>
      <c r="H69" s="11"/>
      <c r="I69" s="11"/>
      <c r="J69" s="11"/>
      <c r="K69" s="11"/>
      <c r="L69" s="11"/>
      <c r="M69" s="23"/>
      <c r="N69" s="11"/>
      <c r="O69" s="22" t="str">
        <f>IF(COUNTA(A69:N69)=0,"",IF(A69="","Add ID; ","")&amp;IF(AND(A69&lt;&gt;"",COUNTIF(EvidenceTable[Evidence ID],A69)&gt;1),"Duplicate ID; ","")&amp;IF(B69="","Add claim link; ",IF(COUNTIF(ClaimsTable[Claim ID],B69)=0,"Unknown claim; ",""))&amp;IF(C69="","Describe artifact; ","")&amp;IF(D69="","Add reference; ","")&amp;IF(E69="","Assign owner; ","")&amp;IF(F69="","Record version; ","")&amp;IF(G69="","Define period; ","")&amp;IF(H69="","Identify root; ","")&amp;IF(J69="","Assess scope fit; ","")&amp;IF(K69="","Assess integrity; ","")&amp;IF(L69="","Record support; ","")&amp;IF(M69="","Add assessment date; ","")&amp;IF(N69="","Assign reviewer; ",""))</f>
      </c>
    </row>
    <row r="70" ht="46" customHeight="1">
      <c r="A70" s="11"/>
      <c r="B70" s="11"/>
      <c r="C70" s="11"/>
      <c r="D70" s="11"/>
      <c r="E70" s="11"/>
      <c r="F70" s="11"/>
      <c r="G70" s="11"/>
      <c r="H70" s="11"/>
      <c r="I70" s="11"/>
      <c r="J70" s="11"/>
      <c r="K70" s="11"/>
      <c r="L70" s="11"/>
      <c r="M70" s="23"/>
      <c r="N70" s="11"/>
      <c r="O70" s="22" t="str">
        <f>IF(COUNTA(A70:N70)=0,"",IF(A70="","Add ID; ","")&amp;IF(AND(A70&lt;&gt;"",COUNTIF(EvidenceTable[Evidence ID],A70)&gt;1),"Duplicate ID; ","")&amp;IF(B70="","Add claim link; ",IF(COUNTIF(ClaimsTable[Claim ID],B70)=0,"Unknown claim; ",""))&amp;IF(C70="","Describe artifact; ","")&amp;IF(D70="","Add reference; ","")&amp;IF(E70="","Assign owner; ","")&amp;IF(F70="","Record version; ","")&amp;IF(G70="","Define period; ","")&amp;IF(H70="","Identify root; ","")&amp;IF(J70="","Assess scope fit; ","")&amp;IF(K70="","Assess integrity; ","")&amp;IF(L70="","Record support; ","")&amp;IF(M70="","Add assessment date; ","")&amp;IF(N70="","Assign reviewer; ",""))</f>
      </c>
    </row>
    <row r="71" ht="46" customHeight="1">
      <c r="A71" s="11"/>
      <c r="B71" s="11"/>
      <c r="C71" s="11"/>
      <c r="D71" s="11"/>
      <c r="E71" s="11"/>
      <c r="F71" s="11"/>
      <c r="G71" s="11"/>
      <c r="H71" s="11"/>
      <c r="I71" s="11"/>
      <c r="J71" s="11"/>
      <c r="K71" s="11"/>
      <c r="L71" s="11"/>
      <c r="M71" s="23"/>
      <c r="N71" s="11"/>
      <c r="O71" s="22" t="str">
        <f>IF(COUNTA(A71:N71)=0,"",IF(A71="","Add ID; ","")&amp;IF(AND(A71&lt;&gt;"",COUNTIF(EvidenceTable[Evidence ID],A71)&gt;1),"Duplicate ID; ","")&amp;IF(B71="","Add claim link; ",IF(COUNTIF(ClaimsTable[Claim ID],B71)=0,"Unknown claim; ",""))&amp;IF(C71="","Describe artifact; ","")&amp;IF(D71="","Add reference; ","")&amp;IF(E71="","Assign owner; ","")&amp;IF(F71="","Record version; ","")&amp;IF(G71="","Define period; ","")&amp;IF(H71="","Identify root; ","")&amp;IF(J71="","Assess scope fit; ","")&amp;IF(K71="","Assess integrity; ","")&amp;IF(L71="","Record support; ","")&amp;IF(M71="","Add assessment date; ","")&amp;IF(N71="","Assign reviewer; ",""))</f>
      </c>
    </row>
    <row r="72" ht="46" customHeight="1">
      <c r="A72" s="11"/>
      <c r="B72" s="11"/>
      <c r="C72" s="11"/>
      <c r="D72" s="11"/>
      <c r="E72" s="11"/>
      <c r="F72" s="11"/>
      <c r="G72" s="11"/>
      <c r="H72" s="11"/>
      <c r="I72" s="11"/>
      <c r="J72" s="11"/>
      <c r="K72" s="11"/>
      <c r="L72" s="11"/>
      <c r="M72" s="23"/>
      <c r="N72" s="11"/>
      <c r="O72" s="22" t="str">
        <f>IF(COUNTA(A72:N72)=0,"",IF(A72="","Add ID; ","")&amp;IF(AND(A72&lt;&gt;"",COUNTIF(EvidenceTable[Evidence ID],A72)&gt;1),"Duplicate ID; ","")&amp;IF(B72="","Add claim link; ",IF(COUNTIF(ClaimsTable[Claim ID],B72)=0,"Unknown claim; ",""))&amp;IF(C72="","Describe artifact; ","")&amp;IF(D72="","Add reference; ","")&amp;IF(E72="","Assign owner; ","")&amp;IF(F72="","Record version; ","")&amp;IF(G72="","Define period; ","")&amp;IF(H72="","Identify root; ","")&amp;IF(J72="","Assess scope fit; ","")&amp;IF(K72="","Assess integrity; ","")&amp;IF(L72="","Record support; ","")&amp;IF(M72="","Add assessment date; ","")&amp;IF(N72="","Assign reviewer; ",""))</f>
      </c>
    </row>
    <row r="73" ht="46" customHeight="1">
      <c r="A73" s="11"/>
      <c r="B73" s="11"/>
      <c r="C73" s="11"/>
      <c r="D73" s="11"/>
      <c r="E73" s="11"/>
      <c r="F73" s="11"/>
      <c r="G73" s="11"/>
      <c r="H73" s="11"/>
      <c r="I73" s="11"/>
      <c r="J73" s="11"/>
      <c r="K73" s="11"/>
      <c r="L73" s="11"/>
      <c r="M73" s="23"/>
      <c r="N73" s="11"/>
      <c r="O73" s="22" t="str">
        <f>IF(COUNTA(A73:N73)=0,"",IF(A73="","Add ID; ","")&amp;IF(AND(A73&lt;&gt;"",COUNTIF(EvidenceTable[Evidence ID],A73)&gt;1),"Duplicate ID; ","")&amp;IF(B73="","Add claim link; ",IF(COUNTIF(ClaimsTable[Claim ID],B73)=0,"Unknown claim; ",""))&amp;IF(C73="","Describe artifact; ","")&amp;IF(D73="","Add reference; ","")&amp;IF(E73="","Assign owner; ","")&amp;IF(F73="","Record version; ","")&amp;IF(G73="","Define period; ","")&amp;IF(H73="","Identify root; ","")&amp;IF(J73="","Assess scope fit; ","")&amp;IF(K73="","Assess integrity; ","")&amp;IF(L73="","Record support; ","")&amp;IF(M73="","Add assessment date; ","")&amp;IF(N73="","Assign reviewer; ",""))</f>
      </c>
    </row>
    <row r="74" ht="46" customHeight="1">
      <c r="A74" s="11"/>
      <c r="B74" s="11"/>
      <c r="C74" s="11"/>
      <c r="D74" s="11"/>
      <c r="E74" s="11"/>
      <c r="F74" s="11"/>
      <c r="G74" s="11"/>
      <c r="H74" s="11"/>
      <c r="I74" s="11"/>
      <c r="J74" s="11"/>
      <c r="K74" s="11"/>
      <c r="L74" s="11"/>
      <c r="M74" s="23"/>
      <c r="N74" s="11"/>
      <c r="O74" s="22" t="str">
        <f>IF(COUNTA(A74:N74)=0,"",IF(A74="","Add ID; ","")&amp;IF(AND(A74&lt;&gt;"",COUNTIF(EvidenceTable[Evidence ID],A74)&gt;1),"Duplicate ID; ","")&amp;IF(B74="","Add claim link; ",IF(COUNTIF(ClaimsTable[Claim ID],B74)=0,"Unknown claim; ",""))&amp;IF(C74="","Describe artifact; ","")&amp;IF(D74="","Add reference; ","")&amp;IF(E74="","Assign owner; ","")&amp;IF(F74="","Record version; ","")&amp;IF(G74="","Define period; ","")&amp;IF(H74="","Identify root; ","")&amp;IF(J74="","Assess scope fit; ","")&amp;IF(K74="","Assess integrity; ","")&amp;IF(L74="","Record support; ","")&amp;IF(M74="","Add assessment date; ","")&amp;IF(N74="","Assign reviewer; ",""))</f>
      </c>
    </row>
    <row r="75" ht="46" customHeight="1">
      <c r="A75" s="11"/>
      <c r="B75" s="11"/>
      <c r="C75" s="11"/>
      <c r="D75" s="11"/>
      <c r="E75" s="11"/>
      <c r="F75" s="11"/>
      <c r="G75" s="11"/>
      <c r="H75" s="11"/>
      <c r="I75" s="11"/>
      <c r="J75" s="11"/>
      <c r="K75" s="11"/>
      <c r="L75" s="11"/>
      <c r="M75" s="23"/>
      <c r="N75" s="11"/>
      <c r="O75" s="22" t="str">
        <f>IF(COUNTA(A75:N75)=0,"",IF(A75="","Add ID; ","")&amp;IF(AND(A75&lt;&gt;"",COUNTIF(EvidenceTable[Evidence ID],A75)&gt;1),"Duplicate ID; ","")&amp;IF(B75="","Add claim link; ",IF(COUNTIF(ClaimsTable[Claim ID],B75)=0,"Unknown claim; ",""))&amp;IF(C75="","Describe artifact; ","")&amp;IF(D75="","Add reference; ","")&amp;IF(E75="","Assign owner; ","")&amp;IF(F75="","Record version; ","")&amp;IF(G75="","Define period; ","")&amp;IF(H75="","Identify root; ","")&amp;IF(J75="","Assess scope fit; ","")&amp;IF(K75="","Assess integrity; ","")&amp;IF(L75="","Record support; ","")&amp;IF(M75="","Add assessment date; ","")&amp;IF(N75="","Assign reviewer; ",""))</f>
      </c>
    </row>
    <row r="76" ht="46" customHeight="1">
      <c r="A76" s="11"/>
      <c r="B76" s="11"/>
      <c r="C76" s="11"/>
      <c r="D76" s="11"/>
      <c r="E76" s="11"/>
      <c r="F76" s="11"/>
      <c r="G76" s="11"/>
      <c r="H76" s="11"/>
      <c r="I76" s="11"/>
      <c r="J76" s="11"/>
      <c r="K76" s="11"/>
      <c r="L76" s="11"/>
      <c r="M76" s="23"/>
      <c r="N76" s="11"/>
      <c r="O76" s="22" t="str">
        <f>IF(COUNTA(A76:N76)=0,"",IF(A76="","Add ID; ","")&amp;IF(AND(A76&lt;&gt;"",COUNTIF(EvidenceTable[Evidence ID],A76)&gt;1),"Duplicate ID; ","")&amp;IF(B76="","Add claim link; ",IF(COUNTIF(ClaimsTable[Claim ID],B76)=0,"Unknown claim; ",""))&amp;IF(C76="","Describe artifact; ","")&amp;IF(D76="","Add reference; ","")&amp;IF(E76="","Assign owner; ","")&amp;IF(F76="","Record version; ","")&amp;IF(G76="","Define period; ","")&amp;IF(H76="","Identify root; ","")&amp;IF(J76="","Assess scope fit; ","")&amp;IF(K76="","Assess integrity; ","")&amp;IF(L76="","Record support; ","")&amp;IF(M76="","Add assessment date; ","")&amp;IF(N76="","Assign reviewer; ",""))</f>
      </c>
    </row>
    <row r="77" ht="46" customHeight="1">
      <c r="A77" s="11"/>
      <c r="B77" s="11"/>
      <c r="C77" s="11"/>
      <c r="D77" s="11"/>
      <c r="E77" s="11"/>
      <c r="F77" s="11"/>
      <c r="G77" s="11"/>
      <c r="H77" s="11"/>
      <c r="I77" s="11"/>
      <c r="J77" s="11"/>
      <c r="K77" s="11"/>
      <c r="L77" s="11"/>
      <c r="M77" s="23"/>
      <c r="N77" s="11"/>
      <c r="O77" s="22" t="str">
        <f>IF(COUNTA(A77:N77)=0,"",IF(A77="","Add ID; ","")&amp;IF(AND(A77&lt;&gt;"",COUNTIF(EvidenceTable[Evidence ID],A77)&gt;1),"Duplicate ID; ","")&amp;IF(B77="","Add claim link; ",IF(COUNTIF(ClaimsTable[Claim ID],B77)=0,"Unknown claim; ",""))&amp;IF(C77="","Describe artifact; ","")&amp;IF(D77="","Add reference; ","")&amp;IF(E77="","Assign owner; ","")&amp;IF(F77="","Record version; ","")&amp;IF(G77="","Define period; ","")&amp;IF(H77="","Identify root; ","")&amp;IF(J77="","Assess scope fit; ","")&amp;IF(K77="","Assess integrity; ","")&amp;IF(L77="","Record support; ","")&amp;IF(M77="","Add assessment date; ","")&amp;IF(N77="","Assign reviewer; ",""))</f>
      </c>
    </row>
    <row r="78" ht="46" customHeight="1">
      <c r="A78" s="11"/>
      <c r="B78" s="11"/>
      <c r="C78" s="11"/>
      <c r="D78" s="11"/>
      <c r="E78" s="11"/>
      <c r="F78" s="11"/>
      <c r="G78" s="11"/>
      <c r="H78" s="11"/>
      <c r="I78" s="11"/>
      <c r="J78" s="11"/>
      <c r="K78" s="11"/>
      <c r="L78" s="11"/>
      <c r="M78" s="23"/>
      <c r="N78" s="11"/>
      <c r="O78" s="22" t="str">
        <f>IF(COUNTA(A78:N78)=0,"",IF(A78="","Add ID; ","")&amp;IF(AND(A78&lt;&gt;"",COUNTIF(EvidenceTable[Evidence ID],A78)&gt;1),"Duplicate ID; ","")&amp;IF(B78="","Add claim link; ",IF(COUNTIF(ClaimsTable[Claim ID],B78)=0,"Unknown claim; ",""))&amp;IF(C78="","Describe artifact; ","")&amp;IF(D78="","Add reference; ","")&amp;IF(E78="","Assign owner; ","")&amp;IF(F78="","Record version; ","")&amp;IF(G78="","Define period; ","")&amp;IF(H78="","Identify root; ","")&amp;IF(J78="","Assess scope fit; ","")&amp;IF(K78="","Assess integrity; ","")&amp;IF(L78="","Record support; ","")&amp;IF(M78="","Add assessment date; ","")&amp;IF(N78="","Assign reviewer; ",""))</f>
      </c>
    </row>
    <row r="79" ht="46" customHeight="1">
      <c r="A79" s="11"/>
      <c r="B79" s="11"/>
      <c r="C79" s="11"/>
      <c r="D79" s="11"/>
      <c r="E79" s="11"/>
      <c r="F79" s="11"/>
      <c r="G79" s="11"/>
      <c r="H79" s="11"/>
      <c r="I79" s="11"/>
      <c r="J79" s="11"/>
      <c r="K79" s="11"/>
      <c r="L79" s="11"/>
      <c r="M79" s="23"/>
      <c r="N79" s="11"/>
      <c r="O79" s="22" t="str">
        <f>IF(COUNTA(A79:N79)=0,"",IF(A79="","Add ID; ","")&amp;IF(AND(A79&lt;&gt;"",COUNTIF(EvidenceTable[Evidence ID],A79)&gt;1),"Duplicate ID; ","")&amp;IF(B79="","Add claim link; ",IF(COUNTIF(ClaimsTable[Claim ID],B79)=0,"Unknown claim; ",""))&amp;IF(C79="","Describe artifact; ","")&amp;IF(D79="","Add reference; ","")&amp;IF(E79="","Assign owner; ","")&amp;IF(F79="","Record version; ","")&amp;IF(G79="","Define period; ","")&amp;IF(H79="","Identify root; ","")&amp;IF(J79="","Assess scope fit; ","")&amp;IF(K79="","Assess integrity; ","")&amp;IF(L79="","Record support; ","")&amp;IF(M79="","Add assessment date; ","")&amp;IF(N79="","Assign reviewer; ",""))</f>
      </c>
    </row>
    <row r="80" ht="46" customHeight="1">
      <c r="A80" s="11"/>
      <c r="B80" s="11"/>
      <c r="C80" s="11"/>
      <c r="D80" s="11"/>
      <c r="E80" s="11"/>
      <c r="F80" s="11"/>
      <c r="G80" s="11"/>
      <c r="H80" s="11"/>
      <c r="I80" s="11"/>
      <c r="J80" s="11"/>
      <c r="K80" s="11"/>
      <c r="L80" s="11"/>
      <c r="M80" s="23"/>
      <c r="N80" s="11"/>
      <c r="O80" s="22" t="str">
        <f>IF(COUNTA(A80:N80)=0,"",IF(A80="","Add ID; ","")&amp;IF(AND(A80&lt;&gt;"",COUNTIF(EvidenceTable[Evidence ID],A80)&gt;1),"Duplicate ID; ","")&amp;IF(B80="","Add claim link; ",IF(COUNTIF(ClaimsTable[Claim ID],B80)=0,"Unknown claim; ",""))&amp;IF(C80="","Describe artifact; ","")&amp;IF(D80="","Add reference; ","")&amp;IF(E80="","Assign owner; ","")&amp;IF(F80="","Record version; ","")&amp;IF(G80="","Define period; ","")&amp;IF(H80="","Identify root; ","")&amp;IF(J80="","Assess scope fit; ","")&amp;IF(K80="","Assess integrity; ","")&amp;IF(L80="","Record support; ","")&amp;IF(M80="","Add assessment date; ","")&amp;IF(N80="","Assign reviewer; ",""))</f>
      </c>
    </row>
    <row r="81" ht="46" customHeight="1">
      <c r="A81" s="11"/>
      <c r="B81" s="11"/>
      <c r="C81" s="11"/>
      <c r="D81" s="11"/>
      <c r="E81" s="11"/>
      <c r="F81" s="11"/>
      <c r="G81" s="11"/>
      <c r="H81" s="11"/>
      <c r="I81" s="11"/>
      <c r="J81" s="11"/>
      <c r="K81" s="11"/>
      <c r="L81" s="11"/>
      <c r="M81" s="23"/>
      <c r="N81" s="11"/>
      <c r="O81" s="22" t="str">
        <f>IF(COUNTA(A81:N81)=0,"",IF(A81="","Add ID; ","")&amp;IF(AND(A81&lt;&gt;"",COUNTIF(EvidenceTable[Evidence ID],A81)&gt;1),"Duplicate ID; ","")&amp;IF(B81="","Add claim link; ",IF(COUNTIF(ClaimsTable[Claim ID],B81)=0,"Unknown claim; ",""))&amp;IF(C81="","Describe artifact; ","")&amp;IF(D81="","Add reference; ","")&amp;IF(E81="","Assign owner; ","")&amp;IF(F81="","Record version; ","")&amp;IF(G81="","Define period; ","")&amp;IF(H81="","Identify root; ","")&amp;IF(J81="","Assess scope fit; ","")&amp;IF(K81="","Assess integrity; ","")&amp;IF(L81="","Record support; ","")&amp;IF(M81="","Add assessment date; ","")&amp;IF(N81="","Assign reviewer; ",""))</f>
      </c>
    </row>
    <row r="82" ht="46" customHeight="1">
      <c r="A82" s="11"/>
      <c r="B82" s="11"/>
      <c r="C82" s="11"/>
      <c r="D82" s="11"/>
      <c r="E82" s="11"/>
      <c r="F82" s="11"/>
      <c r="G82" s="11"/>
      <c r="H82" s="11"/>
      <c r="I82" s="11"/>
      <c r="J82" s="11"/>
      <c r="K82" s="11"/>
      <c r="L82" s="11"/>
      <c r="M82" s="23"/>
      <c r="N82" s="11"/>
      <c r="O82" s="22" t="str">
        <f>IF(COUNTA(A82:N82)=0,"",IF(A82="","Add ID; ","")&amp;IF(AND(A82&lt;&gt;"",COUNTIF(EvidenceTable[Evidence ID],A82)&gt;1),"Duplicate ID; ","")&amp;IF(B82="","Add claim link; ",IF(COUNTIF(ClaimsTable[Claim ID],B82)=0,"Unknown claim; ",""))&amp;IF(C82="","Describe artifact; ","")&amp;IF(D82="","Add reference; ","")&amp;IF(E82="","Assign owner; ","")&amp;IF(F82="","Record version; ","")&amp;IF(G82="","Define period; ","")&amp;IF(H82="","Identify root; ","")&amp;IF(J82="","Assess scope fit; ","")&amp;IF(K82="","Assess integrity; ","")&amp;IF(L82="","Record support; ","")&amp;IF(M82="","Add assessment date; ","")&amp;IF(N82="","Assign reviewer; ",""))</f>
      </c>
    </row>
    <row r="83" ht="46" customHeight="1">
      <c r="A83" s="11"/>
      <c r="B83" s="11"/>
      <c r="C83" s="11"/>
      <c r="D83" s="11"/>
      <c r="E83" s="11"/>
      <c r="F83" s="11"/>
      <c r="G83" s="11"/>
      <c r="H83" s="11"/>
      <c r="I83" s="11"/>
      <c r="J83" s="11"/>
      <c r="K83" s="11"/>
      <c r="L83" s="11"/>
      <c r="M83" s="23"/>
      <c r="N83" s="11"/>
      <c r="O83" s="22" t="str">
        <f>IF(COUNTA(A83:N83)=0,"",IF(A83="","Add ID; ","")&amp;IF(AND(A83&lt;&gt;"",COUNTIF(EvidenceTable[Evidence ID],A83)&gt;1),"Duplicate ID; ","")&amp;IF(B83="","Add claim link; ",IF(COUNTIF(ClaimsTable[Claim ID],B83)=0,"Unknown claim; ",""))&amp;IF(C83="","Describe artifact; ","")&amp;IF(D83="","Add reference; ","")&amp;IF(E83="","Assign owner; ","")&amp;IF(F83="","Record version; ","")&amp;IF(G83="","Define period; ","")&amp;IF(H83="","Identify root; ","")&amp;IF(J83="","Assess scope fit; ","")&amp;IF(K83="","Assess integrity; ","")&amp;IF(L83="","Record support; ","")&amp;IF(M83="","Add assessment date; ","")&amp;IF(N83="","Assign reviewer; ",""))</f>
      </c>
    </row>
    <row r="84" ht="46" customHeight="1">
      <c r="A84" s="11"/>
      <c r="B84" s="11"/>
      <c r="C84" s="11"/>
      <c r="D84" s="11"/>
      <c r="E84" s="11"/>
      <c r="F84" s="11"/>
      <c r="G84" s="11"/>
      <c r="H84" s="11"/>
      <c r="I84" s="11"/>
      <c r="J84" s="11"/>
      <c r="K84" s="11"/>
      <c r="L84" s="11"/>
      <c r="M84" s="23"/>
      <c r="N84" s="11"/>
      <c r="O84" s="22" t="str">
        <f>IF(COUNTA(A84:N84)=0,"",IF(A84="","Add ID; ","")&amp;IF(AND(A84&lt;&gt;"",COUNTIF(EvidenceTable[Evidence ID],A84)&gt;1),"Duplicate ID; ","")&amp;IF(B84="","Add claim link; ",IF(COUNTIF(ClaimsTable[Claim ID],B84)=0,"Unknown claim; ",""))&amp;IF(C84="","Describe artifact; ","")&amp;IF(D84="","Add reference; ","")&amp;IF(E84="","Assign owner; ","")&amp;IF(F84="","Record version; ","")&amp;IF(G84="","Define period; ","")&amp;IF(H84="","Identify root; ","")&amp;IF(J84="","Assess scope fit; ","")&amp;IF(K84="","Assess integrity; ","")&amp;IF(L84="","Record support; ","")&amp;IF(M84="","Add assessment date; ","")&amp;IF(N84="","Assign reviewer; ",""))</f>
      </c>
    </row>
    <row r="85" ht="46" customHeight="1">
      <c r="A85" s="11"/>
      <c r="B85" s="11"/>
      <c r="C85" s="11"/>
      <c r="D85" s="11"/>
      <c r="E85" s="11"/>
      <c r="F85" s="11"/>
      <c r="G85" s="11"/>
      <c r="H85" s="11"/>
      <c r="I85" s="11"/>
      <c r="J85" s="11"/>
      <c r="K85" s="11"/>
      <c r="L85" s="11"/>
      <c r="M85" s="23"/>
      <c r="N85" s="11"/>
      <c r="O85" s="22" t="str">
        <f>IF(COUNTA(A85:N85)=0,"",IF(A85="","Add ID; ","")&amp;IF(AND(A85&lt;&gt;"",COUNTIF(EvidenceTable[Evidence ID],A85)&gt;1),"Duplicate ID; ","")&amp;IF(B85="","Add claim link; ",IF(COUNTIF(ClaimsTable[Claim ID],B85)=0,"Unknown claim; ",""))&amp;IF(C85="","Describe artifact; ","")&amp;IF(D85="","Add reference; ","")&amp;IF(E85="","Assign owner; ","")&amp;IF(F85="","Record version; ","")&amp;IF(G85="","Define period; ","")&amp;IF(H85="","Identify root; ","")&amp;IF(J85="","Assess scope fit; ","")&amp;IF(K85="","Assess integrity; ","")&amp;IF(L85="","Record support; ","")&amp;IF(M85="","Add assessment date; ","")&amp;IF(N85="","Assign reviewer; ",""))</f>
      </c>
    </row>
    <row r="86" ht="46" customHeight="1">
      <c r="A86" s="11"/>
      <c r="B86" s="11"/>
      <c r="C86" s="11"/>
      <c r="D86" s="11"/>
      <c r="E86" s="11"/>
      <c r="F86" s="11"/>
      <c r="G86" s="11"/>
      <c r="H86" s="11"/>
      <c r="I86" s="11"/>
      <c r="J86" s="11"/>
      <c r="K86" s="11"/>
      <c r="L86" s="11"/>
      <c r="M86" s="23"/>
      <c r="N86" s="11"/>
      <c r="O86" s="22" t="str">
        <f>IF(COUNTA(A86:N86)=0,"",IF(A86="","Add ID; ","")&amp;IF(AND(A86&lt;&gt;"",COUNTIF(EvidenceTable[Evidence ID],A86)&gt;1),"Duplicate ID; ","")&amp;IF(B86="","Add claim link; ",IF(COUNTIF(ClaimsTable[Claim ID],B86)=0,"Unknown claim; ",""))&amp;IF(C86="","Describe artifact; ","")&amp;IF(D86="","Add reference; ","")&amp;IF(E86="","Assign owner; ","")&amp;IF(F86="","Record version; ","")&amp;IF(G86="","Define period; ","")&amp;IF(H86="","Identify root; ","")&amp;IF(J86="","Assess scope fit; ","")&amp;IF(K86="","Assess integrity; ","")&amp;IF(L86="","Record support; ","")&amp;IF(M86="","Add assessment date; ","")&amp;IF(N86="","Assign reviewer; ",""))</f>
      </c>
    </row>
    <row r="87" ht="46" customHeight="1">
      <c r="A87" s="11"/>
      <c r="B87" s="11"/>
      <c r="C87" s="11"/>
      <c r="D87" s="11"/>
      <c r="E87" s="11"/>
      <c r="F87" s="11"/>
      <c r="G87" s="11"/>
      <c r="H87" s="11"/>
      <c r="I87" s="11"/>
      <c r="J87" s="11"/>
      <c r="K87" s="11"/>
      <c r="L87" s="11"/>
      <c r="M87" s="23"/>
      <c r="N87" s="11"/>
      <c r="O87" s="22" t="str">
        <f>IF(COUNTA(A87:N87)=0,"",IF(A87="","Add ID; ","")&amp;IF(AND(A87&lt;&gt;"",COUNTIF(EvidenceTable[Evidence ID],A87)&gt;1),"Duplicate ID; ","")&amp;IF(B87="","Add claim link; ",IF(COUNTIF(ClaimsTable[Claim ID],B87)=0,"Unknown claim; ",""))&amp;IF(C87="","Describe artifact; ","")&amp;IF(D87="","Add reference; ","")&amp;IF(E87="","Assign owner; ","")&amp;IF(F87="","Record version; ","")&amp;IF(G87="","Define period; ","")&amp;IF(H87="","Identify root; ","")&amp;IF(J87="","Assess scope fit; ","")&amp;IF(K87="","Assess integrity; ","")&amp;IF(L87="","Record support; ","")&amp;IF(M87="","Add assessment date; ","")&amp;IF(N87="","Assign reviewer; ",""))</f>
      </c>
    </row>
    <row r="88" ht="46" customHeight="1">
      <c r="A88" s="11"/>
      <c r="B88" s="11"/>
      <c r="C88" s="11"/>
      <c r="D88" s="11"/>
      <c r="E88" s="11"/>
      <c r="F88" s="11"/>
      <c r="G88" s="11"/>
      <c r="H88" s="11"/>
      <c r="I88" s="11"/>
      <c r="J88" s="11"/>
      <c r="K88" s="11"/>
      <c r="L88" s="11"/>
      <c r="M88" s="23"/>
      <c r="N88" s="11"/>
      <c r="O88" s="22" t="str">
        <f>IF(COUNTA(A88:N88)=0,"",IF(A88="","Add ID; ","")&amp;IF(AND(A88&lt;&gt;"",COUNTIF(EvidenceTable[Evidence ID],A88)&gt;1),"Duplicate ID; ","")&amp;IF(B88="","Add claim link; ",IF(COUNTIF(ClaimsTable[Claim ID],B88)=0,"Unknown claim; ",""))&amp;IF(C88="","Describe artifact; ","")&amp;IF(D88="","Add reference; ","")&amp;IF(E88="","Assign owner; ","")&amp;IF(F88="","Record version; ","")&amp;IF(G88="","Define period; ","")&amp;IF(H88="","Identify root; ","")&amp;IF(J88="","Assess scope fit; ","")&amp;IF(K88="","Assess integrity; ","")&amp;IF(L88="","Record support; ","")&amp;IF(M88="","Add assessment date; ","")&amp;IF(N88="","Assign reviewer; ",""))</f>
      </c>
    </row>
    <row r="89" ht="46" customHeight="1">
      <c r="A89" s="11"/>
      <c r="B89" s="11"/>
      <c r="C89" s="11"/>
      <c r="D89" s="11"/>
      <c r="E89" s="11"/>
      <c r="F89" s="11"/>
      <c r="G89" s="11"/>
      <c r="H89" s="11"/>
      <c r="I89" s="11"/>
      <c r="J89" s="11"/>
      <c r="K89" s="11"/>
      <c r="L89" s="11"/>
      <c r="M89" s="23"/>
      <c r="N89" s="11"/>
      <c r="O89" s="22" t="str">
        <f>IF(COUNTA(A89:N89)=0,"",IF(A89="","Add ID; ","")&amp;IF(AND(A89&lt;&gt;"",COUNTIF(EvidenceTable[Evidence ID],A89)&gt;1),"Duplicate ID; ","")&amp;IF(B89="","Add claim link; ",IF(COUNTIF(ClaimsTable[Claim ID],B89)=0,"Unknown claim; ",""))&amp;IF(C89="","Describe artifact; ","")&amp;IF(D89="","Add reference; ","")&amp;IF(E89="","Assign owner; ","")&amp;IF(F89="","Record version; ","")&amp;IF(G89="","Define period; ","")&amp;IF(H89="","Identify root; ","")&amp;IF(J89="","Assess scope fit; ","")&amp;IF(K89="","Assess integrity; ","")&amp;IF(L89="","Record support; ","")&amp;IF(M89="","Add assessment date; ","")&amp;IF(N89="","Assign reviewer; ",""))</f>
      </c>
    </row>
    <row r="90" ht="46" customHeight="1">
      <c r="A90" s="11"/>
      <c r="B90" s="11"/>
      <c r="C90" s="11"/>
      <c r="D90" s="11"/>
      <c r="E90" s="11"/>
      <c r="F90" s="11"/>
      <c r="G90" s="11"/>
      <c r="H90" s="11"/>
      <c r="I90" s="11"/>
      <c r="J90" s="11"/>
      <c r="K90" s="11"/>
      <c r="L90" s="11"/>
      <c r="M90" s="23"/>
      <c r="N90" s="11"/>
      <c r="O90" s="22" t="str">
        <f>IF(COUNTA(A90:N90)=0,"",IF(A90="","Add ID; ","")&amp;IF(AND(A90&lt;&gt;"",COUNTIF(EvidenceTable[Evidence ID],A90)&gt;1),"Duplicate ID; ","")&amp;IF(B90="","Add claim link; ",IF(COUNTIF(ClaimsTable[Claim ID],B90)=0,"Unknown claim; ",""))&amp;IF(C90="","Describe artifact; ","")&amp;IF(D90="","Add reference; ","")&amp;IF(E90="","Assign owner; ","")&amp;IF(F90="","Record version; ","")&amp;IF(G90="","Define period; ","")&amp;IF(H90="","Identify root; ","")&amp;IF(J90="","Assess scope fit; ","")&amp;IF(K90="","Assess integrity; ","")&amp;IF(L90="","Record support; ","")&amp;IF(M90="","Add assessment date; ","")&amp;IF(N90="","Assign reviewer; ",""))</f>
      </c>
    </row>
    <row r="91" ht="46" customHeight="1">
      <c r="A91" s="11"/>
      <c r="B91" s="11"/>
      <c r="C91" s="11"/>
      <c r="D91" s="11"/>
      <c r="E91" s="11"/>
      <c r="F91" s="11"/>
      <c r="G91" s="11"/>
      <c r="H91" s="11"/>
      <c r="I91" s="11"/>
      <c r="J91" s="11"/>
      <c r="K91" s="11"/>
      <c r="L91" s="11"/>
      <c r="M91" s="23"/>
      <c r="N91" s="11"/>
      <c r="O91" s="22" t="str">
        <f>IF(COUNTA(A91:N91)=0,"",IF(A91="","Add ID; ","")&amp;IF(AND(A91&lt;&gt;"",COUNTIF(EvidenceTable[Evidence ID],A91)&gt;1),"Duplicate ID; ","")&amp;IF(B91="","Add claim link; ",IF(COUNTIF(ClaimsTable[Claim ID],B91)=0,"Unknown claim; ",""))&amp;IF(C91="","Describe artifact; ","")&amp;IF(D91="","Add reference; ","")&amp;IF(E91="","Assign owner; ","")&amp;IF(F91="","Record version; ","")&amp;IF(G91="","Define period; ","")&amp;IF(H91="","Identify root; ","")&amp;IF(J91="","Assess scope fit; ","")&amp;IF(K91="","Assess integrity; ","")&amp;IF(L91="","Record support; ","")&amp;IF(M91="","Add assessment date; ","")&amp;IF(N91="","Assign reviewer; ",""))</f>
      </c>
    </row>
    <row r="92" ht="46" customHeight="1">
      <c r="A92" s="11"/>
      <c r="B92" s="11"/>
      <c r="C92" s="11"/>
      <c r="D92" s="11"/>
      <c r="E92" s="11"/>
      <c r="F92" s="11"/>
      <c r="G92" s="11"/>
      <c r="H92" s="11"/>
      <c r="I92" s="11"/>
      <c r="J92" s="11"/>
      <c r="K92" s="11"/>
      <c r="L92" s="11"/>
      <c r="M92" s="23"/>
      <c r="N92" s="11"/>
      <c r="O92" s="22" t="str">
        <f>IF(COUNTA(A92:N92)=0,"",IF(A92="","Add ID; ","")&amp;IF(AND(A92&lt;&gt;"",COUNTIF(EvidenceTable[Evidence ID],A92)&gt;1),"Duplicate ID; ","")&amp;IF(B92="","Add claim link; ",IF(COUNTIF(ClaimsTable[Claim ID],B92)=0,"Unknown claim; ",""))&amp;IF(C92="","Describe artifact; ","")&amp;IF(D92="","Add reference; ","")&amp;IF(E92="","Assign owner; ","")&amp;IF(F92="","Record version; ","")&amp;IF(G92="","Define period; ","")&amp;IF(H92="","Identify root; ","")&amp;IF(J92="","Assess scope fit; ","")&amp;IF(K92="","Assess integrity; ","")&amp;IF(L92="","Record support; ","")&amp;IF(M92="","Add assessment date; ","")&amp;IF(N92="","Assign reviewer; ",""))</f>
      </c>
    </row>
    <row r="93" ht="46" customHeight="1">
      <c r="A93" s="11"/>
      <c r="B93" s="11"/>
      <c r="C93" s="11"/>
      <c r="D93" s="11"/>
      <c r="E93" s="11"/>
      <c r="F93" s="11"/>
      <c r="G93" s="11"/>
      <c r="H93" s="11"/>
      <c r="I93" s="11"/>
      <c r="J93" s="11"/>
      <c r="K93" s="11"/>
      <c r="L93" s="11"/>
      <c r="M93" s="23"/>
      <c r="N93" s="11"/>
      <c r="O93" s="22" t="str">
        <f>IF(COUNTA(A93:N93)=0,"",IF(A93="","Add ID; ","")&amp;IF(AND(A93&lt;&gt;"",COUNTIF(EvidenceTable[Evidence ID],A93)&gt;1),"Duplicate ID; ","")&amp;IF(B93="","Add claim link; ",IF(COUNTIF(ClaimsTable[Claim ID],B93)=0,"Unknown claim; ",""))&amp;IF(C93="","Describe artifact; ","")&amp;IF(D93="","Add reference; ","")&amp;IF(E93="","Assign owner; ","")&amp;IF(F93="","Record version; ","")&amp;IF(G93="","Define period; ","")&amp;IF(H93="","Identify root; ","")&amp;IF(J93="","Assess scope fit; ","")&amp;IF(K93="","Assess integrity; ","")&amp;IF(L93="","Record support; ","")&amp;IF(M93="","Add assessment date; ","")&amp;IF(N93="","Assign reviewer; ",""))</f>
      </c>
    </row>
    <row r="94" ht="46" customHeight="1">
      <c r="A94" s="11"/>
      <c r="B94" s="11"/>
      <c r="C94" s="11"/>
      <c r="D94" s="11"/>
      <c r="E94" s="11"/>
      <c r="F94" s="11"/>
      <c r="G94" s="11"/>
      <c r="H94" s="11"/>
      <c r="I94" s="11"/>
      <c r="J94" s="11"/>
      <c r="K94" s="11"/>
      <c r="L94" s="11"/>
      <c r="M94" s="23"/>
      <c r="N94" s="11"/>
      <c r="O94" s="22" t="str">
        <f>IF(COUNTA(A94:N94)=0,"",IF(A94="","Add ID; ","")&amp;IF(AND(A94&lt;&gt;"",COUNTIF(EvidenceTable[Evidence ID],A94)&gt;1),"Duplicate ID; ","")&amp;IF(B94="","Add claim link; ",IF(COUNTIF(ClaimsTable[Claim ID],B94)=0,"Unknown claim; ",""))&amp;IF(C94="","Describe artifact; ","")&amp;IF(D94="","Add reference; ","")&amp;IF(E94="","Assign owner; ","")&amp;IF(F94="","Record version; ","")&amp;IF(G94="","Define period; ","")&amp;IF(H94="","Identify root; ","")&amp;IF(J94="","Assess scope fit; ","")&amp;IF(K94="","Assess integrity; ","")&amp;IF(L94="","Record support; ","")&amp;IF(M94="","Add assessment date; ","")&amp;IF(N94="","Assign reviewer; ",""))</f>
      </c>
    </row>
    <row r="95" ht="46" customHeight="1">
      <c r="A95" s="11"/>
      <c r="B95" s="11"/>
      <c r="C95" s="11"/>
      <c r="D95" s="11"/>
      <c r="E95" s="11"/>
      <c r="F95" s="11"/>
      <c r="G95" s="11"/>
      <c r="H95" s="11"/>
      <c r="I95" s="11"/>
      <c r="J95" s="11"/>
      <c r="K95" s="11"/>
      <c r="L95" s="11"/>
      <c r="M95" s="23"/>
      <c r="N95" s="11"/>
      <c r="O95" s="22" t="str">
        <f>IF(COUNTA(A95:N95)=0,"",IF(A95="","Add ID; ","")&amp;IF(AND(A95&lt;&gt;"",COUNTIF(EvidenceTable[Evidence ID],A95)&gt;1),"Duplicate ID; ","")&amp;IF(B95="","Add claim link; ",IF(COUNTIF(ClaimsTable[Claim ID],B95)=0,"Unknown claim; ",""))&amp;IF(C95="","Describe artifact; ","")&amp;IF(D95="","Add reference; ","")&amp;IF(E95="","Assign owner; ","")&amp;IF(F95="","Record version; ","")&amp;IF(G95="","Define period; ","")&amp;IF(H95="","Identify root; ","")&amp;IF(J95="","Assess scope fit; ","")&amp;IF(K95="","Assess integrity; ","")&amp;IF(L95="","Record support; ","")&amp;IF(M95="","Add assessment date; ","")&amp;IF(N95="","Assign reviewer; ",""))</f>
      </c>
    </row>
    <row r="96" ht="46" customHeight="1">
      <c r="A96" s="11"/>
      <c r="B96" s="11"/>
      <c r="C96" s="11"/>
      <c r="D96" s="11"/>
      <c r="E96" s="11"/>
      <c r="F96" s="11"/>
      <c r="G96" s="11"/>
      <c r="H96" s="11"/>
      <c r="I96" s="11"/>
      <c r="J96" s="11"/>
      <c r="K96" s="11"/>
      <c r="L96" s="11"/>
      <c r="M96" s="23"/>
      <c r="N96" s="11"/>
      <c r="O96" s="22" t="str">
        <f>IF(COUNTA(A96:N96)=0,"",IF(A96="","Add ID; ","")&amp;IF(AND(A96&lt;&gt;"",COUNTIF(EvidenceTable[Evidence ID],A96)&gt;1),"Duplicate ID; ","")&amp;IF(B96="","Add claim link; ",IF(COUNTIF(ClaimsTable[Claim ID],B96)=0,"Unknown claim; ",""))&amp;IF(C96="","Describe artifact; ","")&amp;IF(D96="","Add reference; ","")&amp;IF(E96="","Assign owner; ","")&amp;IF(F96="","Record version; ","")&amp;IF(G96="","Define period; ","")&amp;IF(H96="","Identify root; ","")&amp;IF(J96="","Assess scope fit; ","")&amp;IF(K96="","Assess integrity; ","")&amp;IF(L96="","Record support; ","")&amp;IF(M96="","Add assessment date; ","")&amp;IF(N96="","Assign reviewer; ",""))</f>
      </c>
    </row>
    <row r="97" ht="46" customHeight="1">
      <c r="A97" s="11"/>
      <c r="B97" s="11"/>
      <c r="C97" s="11"/>
      <c r="D97" s="11"/>
      <c r="E97" s="11"/>
      <c r="F97" s="11"/>
      <c r="G97" s="11"/>
      <c r="H97" s="11"/>
      <c r="I97" s="11"/>
      <c r="J97" s="11"/>
      <c r="K97" s="11"/>
      <c r="L97" s="11"/>
      <c r="M97" s="23"/>
      <c r="N97" s="11"/>
      <c r="O97" s="22" t="str">
        <f>IF(COUNTA(A97:N97)=0,"",IF(A97="","Add ID; ","")&amp;IF(AND(A97&lt;&gt;"",COUNTIF(EvidenceTable[Evidence ID],A97)&gt;1),"Duplicate ID; ","")&amp;IF(B97="","Add claim link; ",IF(COUNTIF(ClaimsTable[Claim ID],B97)=0,"Unknown claim; ",""))&amp;IF(C97="","Describe artifact; ","")&amp;IF(D97="","Add reference; ","")&amp;IF(E97="","Assign owner; ","")&amp;IF(F97="","Record version; ","")&amp;IF(G97="","Define period; ","")&amp;IF(H97="","Identify root; ","")&amp;IF(J97="","Assess scope fit; ","")&amp;IF(K97="","Assess integrity; ","")&amp;IF(L97="","Record support; ","")&amp;IF(M97="","Add assessment date; ","")&amp;IF(N97="","Assign reviewer; ",""))</f>
      </c>
    </row>
    <row r="98" ht="46" customHeight="1">
      <c r="A98" s="11"/>
      <c r="B98" s="11"/>
      <c r="C98" s="11"/>
      <c r="D98" s="11"/>
      <c r="E98" s="11"/>
      <c r="F98" s="11"/>
      <c r="G98" s="11"/>
      <c r="H98" s="11"/>
      <c r="I98" s="11"/>
      <c r="J98" s="11"/>
      <c r="K98" s="11"/>
      <c r="L98" s="11"/>
      <c r="M98" s="23"/>
      <c r="N98" s="11"/>
      <c r="O98" s="22" t="str">
        <f>IF(COUNTA(A98:N98)=0,"",IF(A98="","Add ID; ","")&amp;IF(AND(A98&lt;&gt;"",COUNTIF(EvidenceTable[Evidence ID],A98)&gt;1),"Duplicate ID; ","")&amp;IF(B98="","Add claim link; ",IF(COUNTIF(ClaimsTable[Claim ID],B98)=0,"Unknown claim; ",""))&amp;IF(C98="","Describe artifact; ","")&amp;IF(D98="","Add reference; ","")&amp;IF(E98="","Assign owner; ","")&amp;IF(F98="","Record version; ","")&amp;IF(G98="","Define period; ","")&amp;IF(H98="","Identify root; ","")&amp;IF(J98="","Assess scope fit; ","")&amp;IF(K98="","Assess integrity; ","")&amp;IF(L98="","Record support; ","")&amp;IF(M98="","Add assessment date; ","")&amp;IF(N98="","Assign reviewer; ",""))</f>
      </c>
    </row>
    <row r="99" ht="46" customHeight="1">
      <c r="A99" s="11"/>
      <c r="B99" s="11"/>
      <c r="C99" s="11"/>
      <c r="D99" s="11"/>
      <c r="E99" s="11"/>
      <c r="F99" s="11"/>
      <c r="G99" s="11"/>
      <c r="H99" s="11"/>
      <c r="I99" s="11"/>
      <c r="J99" s="11"/>
      <c r="K99" s="11"/>
      <c r="L99" s="11"/>
      <c r="M99" s="23"/>
      <c r="N99" s="11"/>
      <c r="O99" s="22" t="str">
        <f>IF(COUNTA(A99:N99)=0,"",IF(A99="","Add ID; ","")&amp;IF(AND(A99&lt;&gt;"",COUNTIF(EvidenceTable[Evidence ID],A99)&gt;1),"Duplicate ID; ","")&amp;IF(B99="","Add claim link; ",IF(COUNTIF(ClaimsTable[Claim ID],B99)=0,"Unknown claim; ",""))&amp;IF(C99="","Describe artifact; ","")&amp;IF(D99="","Add reference; ","")&amp;IF(E99="","Assign owner; ","")&amp;IF(F99="","Record version; ","")&amp;IF(G99="","Define period; ","")&amp;IF(H99="","Identify root; ","")&amp;IF(J99="","Assess scope fit; ","")&amp;IF(K99="","Assess integrity; ","")&amp;IF(L99="","Record support; ","")&amp;IF(M99="","Add assessment date; ","")&amp;IF(N99="","Assign reviewer; ",""))</f>
      </c>
    </row>
    <row r="100" ht="46" customHeight="1">
      <c r="A100" s="11"/>
      <c r="B100" s="11"/>
      <c r="C100" s="11"/>
      <c r="D100" s="11"/>
      <c r="E100" s="11"/>
      <c r="F100" s="11"/>
      <c r="G100" s="11"/>
      <c r="H100" s="11"/>
      <c r="I100" s="11"/>
      <c r="J100" s="11"/>
      <c r="K100" s="11"/>
      <c r="L100" s="11"/>
      <c r="M100" s="23"/>
      <c r="N100" s="11"/>
      <c r="O100" s="22" t="str">
        <f>IF(COUNTA(A100:N100)=0,"",IF(A100="","Add ID; ","")&amp;IF(AND(A100&lt;&gt;"",COUNTIF(EvidenceTable[Evidence ID],A100)&gt;1),"Duplicate ID; ","")&amp;IF(B100="","Add claim link; ",IF(COUNTIF(ClaimsTable[Claim ID],B100)=0,"Unknown claim; ",""))&amp;IF(C100="","Describe artifact; ","")&amp;IF(D100="","Add reference; ","")&amp;IF(E100="","Assign owner; ","")&amp;IF(F100="","Record version; ","")&amp;IF(G100="","Define period; ","")&amp;IF(H100="","Identify root; ","")&amp;IF(J100="","Assess scope fit; ","")&amp;IF(K100="","Assess integrity; ","")&amp;IF(L100="","Record support; ","")&amp;IF(M100="","Add assessment date; ","")&amp;IF(N100="","Assign reviewer; ",""))</f>
      </c>
    </row>
    <row r="101" ht="46" customHeight="1">
      <c r="A101" s="11"/>
      <c r="B101" s="11"/>
      <c r="C101" s="11"/>
      <c r="D101" s="11"/>
      <c r="E101" s="11"/>
      <c r="F101" s="11"/>
      <c r="G101" s="11"/>
      <c r="H101" s="11"/>
      <c r="I101" s="11"/>
      <c r="J101" s="11"/>
      <c r="K101" s="11"/>
      <c r="L101" s="11"/>
      <c r="M101" s="23"/>
      <c r="N101" s="11"/>
      <c r="O101" s="22" t="str">
        <f>IF(COUNTA(A101:N101)=0,"",IF(A101="","Add ID; ","")&amp;IF(AND(A101&lt;&gt;"",COUNTIF(EvidenceTable[Evidence ID],A101)&gt;1),"Duplicate ID; ","")&amp;IF(B101="","Add claim link; ",IF(COUNTIF(ClaimsTable[Claim ID],B101)=0,"Unknown claim; ",""))&amp;IF(C101="","Describe artifact; ","")&amp;IF(D101="","Add reference; ","")&amp;IF(E101="","Assign owner; ","")&amp;IF(F101="","Record version; ","")&amp;IF(G101="","Define period; ","")&amp;IF(H101="","Identify root; ","")&amp;IF(J101="","Assess scope fit; ","")&amp;IF(K101="","Assess integrity; ","")&amp;IF(L101="","Record support; ","")&amp;IF(M101="","Add assessment date; ","")&amp;IF(N101="","Assign reviewer; ",""))</f>
      </c>
    </row>
    <row r="102" ht="46" customHeight="1">
      <c r="A102" s="11"/>
      <c r="B102" s="11"/>
      <c r="C102" s="11"/>
      <c r="D102" s="11"/>
      <c r="E102" s="11"/>
      <c r="F102" s="11"/>
      <c r="G102" s="11"/>
      <c r="H102" s="11"/>
      <c r="I102" s="11"/>
      <c r="J102" s="11"/>
      <c r="K102" s="11"/>
      <c r="L102" s="11"/>
      <c r="M102" s="23"/>
      <c r="N102" s="11"/>
      <c r="O102" s="22" t="str">
        <f>IF(COUNTA(A102:N102)=0,"",IF(A102="","Add ID; ","")&amp;IF(AND(A102&lt;&gt;"",COUNTIF(EvidenceTable[Evidence ID],A102)&gt;1),"Duplicate ID; ","")&amp;IF(B102="","Add claim link; ",IF(COUNTIF(ClaimsTable[Claim ID],B102)=0,"Unknown claim; ",""))&amp;IF(C102="","Describe artifact; ","")&amp;IF(D102="","Add reference; ","")&amp;IF(E102="","Assign owner; ","")&amp;IF(F102="","Record version; ","")&amp;IF(G102="","Define period; ","")&amp;IF(H102="","Identify root; ","")&amp;IF(J102="","Assess scope fit; ","")&amp;IF(K102="","Assess integrity; ","")&amp;IF(L102="","Record support; ","")&amp;IF(M102="","Add assessment date; ","")&amp;IF(N102="","Assign reviewer; ",""))</f>
      </c>
    </row>
    <row r="103" ht="46" customHeight="1">
      <c r="A103" s="11"/>
      <c r="B103" s="11"/>
      <c r="C103" s="11"/>
      <c r="D103" s="11"/>
      <c r="E103" s="11"/>
      <c r="F103" s="11"/>
      <c r="G103" s="11"/>
      <c r="H103" s="11"/>
      <c r="I103" s="11"/>
      <c r="J103" s="11"/>
      <c r="K103" s="11"/>
      <c r="L103" s="11"/>
      <c r="M103" s="23"/>
      <c r="N103" s="11"/>
      <c r="O103" s="22" t="str">
        <f>IF(COUNTA(A103:N103)=0,"",IF(A103="","Add ID; ","")&amp;IF(AND(A103&lt;&gt;"",COUNTIF(EvidenceTable[Evidence ID],A103)&gt;1),"Duplicate ID; ","")&amp;IF(B103="","Add claim link; ",IF(COUNTIF(ClaimsTable[Claim ID],B103)=0,"Unknown claim; ",""))&amp;IF(C103="","Describe artifact; ","")&amp;IF(D103="","Add reference; ","")&amp;IF(E103="","Assign owner; ","")&amp;IF(F103="","Record version; ","")&amp;IF(G103="","Define period; ","")&amp;IF(H103="","Identify root; ","")&amp;IF(J103="","Assess scope fit; ","")&amp;IF(K103="","Assess integrity; ","")&amp;IF(L103="","Record support; ","")&amp;IF(M103="","Add assessment date; ","")&amp;IF(N103="","Assign reviewer; ",""))</f>
      </c>
    </row>
    <row r="104" ht="46" customHeight="1">
      <c r="A104" s="11"/>
      <c r="B104" s="11"/>
      <c r="C104" s="11"/>
      <c r="D104" s="11"/>
      <c r="E104" s="11"/>
      <c r="F104" s="11"/>
      <c r="G104" s="11"/>
      <c r="H104" s="11"/>
      <c r="I104" s="11"/>
      <c r="J104" s="11"/>
      <c r="K104" s="11"/>
      <c r="L104" s="11"/>
      <c r="M104" s="23"/>
      <c r="N104" s="11"/>
      <c r="O104" s="22" t="str">
        <f>IF(COUNTA(A104:N104)=0,"",IF(A104="","Add ID; ","")&amp;IF(AND(A104&lt;&gt;"",COUNTIF(EvidenceTable[Evidence ID],A104)&gt;1),"Duplicate ID; ","")&amp;IF(B104="","Add claim link; ",IF(COUNTIF(ClaimsTable[Claim ID],B104)=0,"Unknown claim; ",""))&amp;IF(C104="","Describe artifact; ","")&amp;IF(D104="","Add reference; ","")&amp;IF(E104="","Assign owner; ","")&amp;IF(F104="","Record version; ","")&amp;IF(G104="","Define period; ","")&amp;IF(H104="","Identify root; ","")&amp;IF(J104="","Assess scope fit; ","")&amp;IF(K104="","Assess integrity; ","")&amp;IF(L104="","Record support; ","")&amp;IF(M104="","Add assessment date; ","")&amp;IF(N104="","Assign reviewer; ",""))</f>
      </c>
    </row>
    <row r="105" ht="46" customHeight="1">
      <c r="A105" s="11"/>
      <c r="B105" s="11"/>
      <c r="C105" s="11"/>
      <c r="D105" s="11"/>
      <c r="E105" s="11"/>
      <c r="F105" s="11"/>
      <c r="G105" s="11"/>
      <c r="H105" s="11"/>
      <c r="I105" s="11"/>
      <c r="J105" s="11"/>
      <c r="K105" s="11"/>
      <c r="L105" s="11"/>
      <c r="M105" s="23"/>
      <c r="N105" s="11"/>
      <c r="O105" s="22" t="str">
        <f>IF(COUNTA(A105:N105)=0,"",IF(A105="","Add ID; ","")&amp;IF(AND(A105&lt;&gt;"",COUNTIF(EvidenceTable[Evidence ID],A105)&gt;1),"Duplicate ID; ","")&amp;IF(B105="","Add claim link; ",IF(COUNTIF(ClaimsTable[Claim ID],B105)=0,"Unknown claim; ",""))&amp;IF(C105="","Describe artifact; ","")&amp;IF(D105="","Add reference; ","")&amp;IF(E105="","Assign owner; ","")&amp;IF(F105="","Record version; ","")&amp;IF(G105="","Define period; ","")&amp;IF(H105="","Identify root; ","")&amp;IF(J105="","Assess scope fit; ","")&amp;IF(K105="","Assess integrity; ","")&amp;IF(L105="","Record support; ","")&amp;IF(M105="","Add assessment date; ","")&amp;IF(N105="","Assign reviewer; ",""))</f>
      </c>
    </row>
  </sheetData>
  <conditionalFormatting sqref="O6:O105">
    <cfRule type="expression" dxfId="2" priority="1">
      <formula>LEN(O6)&gt;0</formula>
    </cfRule>
  </conditionalFormatting>
  <dataValidations count="4">
    <dataValidation type="list" sqref="J6:J105" allowBlank="1" showErrorMessage="1" errorTitle="Choose a listed value" error="Select a value from the dropdown to keep review categories consistent." errorStyle="stop">
      <formula1>"Matches,Partial,Mismatch,Not assessed"</formula1>
    </dataValidation>
    <dataValidation type="list" sqref="K6:K105" allowBlank="1" showErrorMessage="1" errorTitle="Choose a listed value" error="Select a value from the dropdown to keep review categories consistent." errorStyle="stop">
      <formula1>"Confirmed,Unconfirmed,Not assessed"</formula1>
    </dataValidation>
    <dataValidation type="list" sqref="L6:L105" allowBlank="1" showErrorMessage="1" errorTitle="Choose a listed value" error="Select a value from the dropdown to keep review categories consistent." errorStyle="stop">
      <formula1>"Supports,Partly supports,Contradicts,Unclear"</formula1>
    </dataValidation>
    <dataValidation type="decimal" operator="between" allowBlank="1" showErrorMessage="1" showInputMessage="1" errorStyle="stop" errorTitle="Enter an Excel date" error="Enter a valid date rather than text." promptTitle="Review date" prompt="Enter an Excel date, for example 2026-10-01." sqref="M6:M105">
      <formula1>1</formula1>
      <formula2>2958465</formula2>
    </dataValidation>
  </dataValidations>
  <hyperlinks>
    <hyperlink ref="A3" location="'Start Here'!A1"/>
    <hyperlink ref="D3" location="'Field Guide'!A74"/>
    <hyperlink ref="G3" location="'Worked Example'!A1"/>
  </hyperlinks>
  <pageMargins left=".3" right=".3" top=".4" bottom=".4" header=".2" footer=".2"/>
  <pageSetup paperSize="9" orientation="landscape" fitToWidth="1" fitToHeight="0"/>
  <tableParts count="1">
    <tablePart r:id="Rf54ec47859744cc9"/>
  </tableParts>
</worksheet>
</file>

<file path=xl/worksheets/sheet7.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16" hidden="0" customWidth="1"/>
    <col min="4" max="4" width="44" hidden="0" customWidth="1"/>
    <col min="5" max="5" width="38" hidden="0" customWidth="1"/>
    <col min="6" max="6" width="44" hidden="0" customWidth="1"/>
    <col min="7" max="7" width="46" hidden="0" customWidth="1"/>
    <col min="8" max="8" width="22" hidden="0" customWidth="1"/>
    <col min="9" max="9" width="16" hidden="0" customWidth="1"/>
    <col min="10" max="10" width="24" hidden="0" customWidth="1"/>
    <col min="11" max="11" width="18" hidden="0" customWidth="1"/>
    <col min="12" max="12" width="34" hidden="0" customWidth="1"/>
  </cols>
  <sheetData>
    <row r="1" ht="30" customHeight="1">
      <c r="A1" s="3" t="str">
        <v>Tests</v>
      </c>
      <c r="B1" s="2"/>
      <c r="C1" s="2"/>
      <c r="D1" s="2"/>
      <c r="E1" s="2"/>
      <c r="F1" s="2"/>
      <c r="G1" s="2"/>
      <c r="H1" s="2"/>
      <c r="I1" s="2"/>
      <c r="J1" s="2"/>
      <c r="K1" s="2"/>
      <c r="L1" s="2"/>
    </row>
    <row r="2" ht="24" customHeight="1">
      <c r="A2" s="4" t="str">
        <v>Set the selection rule and acceptance criteria before evaluating results. Record one test per row.</v>
      </c>
      <c r="B2" s="2"/>
      <c r="C2" s="2"/>
      <c r="D2" s="2"/>
      <c r="E2" s="2"/>
      <c r="F2" s="2"/>
      <c r="G2" s="2"/>
      <c r="H2" s="2"/>
      <c r="I2" s="2"/>
      <c r="J2" s="2"/>
      <c r="K2" s="2"/>
      <c r="L2" s="2"/>
    </row>
    <row r="3">
      <c r="A3" s="5" t="str">
        <v>Start Here</v>
      </c>
      <c r="B3" s="2"/>
      <c r="C3" s="2"/>
      <c r="D3" s="5" t="str">
        <v>Field Guide — examples and required fields</v>
      </c>
      <c r="E3" s="2"/>
      <c r="F3" s="2"/>
      <c r="G3" s="5" t="str">
        <v>Worked Example — complete review</v>
      </c>
      <c r="H3" s="2"/>
      <c r="I3" s="2"/>
      <c r="J3" s="2"/>
      <c r="K3" s="2"/>
      <c r="L3" s="2"/>
    </row>
    <row r="4">
      <c r="A4" s="2"/>
      <c r="B4" s="2"/>
      <c r="C4" s="2"/>
      <c r="D4" s="2"/>
      <c r="E4" s="2"/>
      <c r="F4" s="2"/>
      <c r="G4" s="2"/>
      <c r="H4" s="2"/>
      <c r="I4" s="2"/>
      <c r="J4" s="2"/>
      <c r="K4" s="2"/>
      <c r="L4" s="2"/>
    </row>
    <row r="5" ht="42" customHeight="1">
      <c r="A5" s="9" t="str">
        <v>Test ID</v>
      </c>
      <c r="B5" s="9" t="str">
        <v>Claim ID</v>
      </c>
      <c r="C5" s="9" t="str">
        <v>Control ID</v>
      </c>
      <c r="D5" s="9" t="str">
        <v>Scenario / method</v>
      </c>
      <c r="E5" s="9" t="str">
        <v>Sample / selection rule</v>
      </c>
      <c r="F5" s="9" t="str">
        <v>Expected / criteria</v>
      </c>
      <c r="G5" s="9" t="str">
        <v>Observed result and limits</v>
      </c>
      <c r="H5" s="9" t="str">
        <v>Result</v>
      </c>
      <c r="I5" s="9" t="str">
        <v>Evidence ID</v>
      </c>
      <c r="J5" s="9" t="str">
        <v>Tester</v>
      </c>
      <c r="K5" s="9" t="str">
        <v>Performed on</v>
      </c>
      <c r="L5" s="9" t="str">
        <v>Record check (auto)</v>
      </c>
    </row>
    <row r="6" ht="46" customHeight="1">
      <c r="A6" s="11"/>
      <c r="B6" s="11"/>
      <c r="C6" s="11"/>
      <c r="D6" s="11"/>
      <c r="E6" s="11"/>
      <c r="F6" s="11"/>
      <c r="G6" s="11"/>
      <c r="H6" s="11"/>
      <c r="I6" s="11"/>
      <c r="J6" s="11"/>
      <c r="K6" s="23"/>
      <c r="L6" s="22" t="str">
        <f>IF(COUNTA(A6:K6)=0,"",IF(A6="","Add ID; ","")&amp;IF(AND(A6&lt;&gt;"",COUNTIF(TestsTable[Test ID],A6)&gt;1),"Duplicate ID; ","")&amp;IF(B6="","Add claim link; ",IF(COUNTIF(ClaimsTable[Claim ID],B6)=0,"Unknown claim; ",""))&amp;IF(C6="","Link control; ","")&amp;IF(D6="","Set scenario; ","")&amp;IF(E6="","Define selection; ","")&amp;IF(F6="","Set criteria; ","")&amp;IF(H6="","Set result; ","")&amp;IF(AND(C6&lt;&gt;"",COUNTIFS(ControlsTable[Control ID],C6,ControlsTable[Claim ID],B6)=0),"Control not mapped to claim; ","")&amp;IF(AND(H6&lt;&gt;"",H6&lt;&gt;"Not run",OR(G6="",I6="",J6="",K6="")),"Complete performed-test record; ","")&amp;IF(AND(I6&lt;&gt;"",COUNTIFS(EvidenceTable[Evidence ID],I6,EvidenceTable[Claim ID],B6)=0),"Evidence not linked to claim; ",""))</f>
      </c>
    </row>
    <row r="7" ht="46" customHeight="1">
      <c r="A7" s="11"/>
      <c r="B7" s="11"/>
      <c r="C7" s="11"/>
      <c r="D7" s="11"/>
      <c r="E7" s="11"/>
      <c r="F7" s="11"/>
      <c r="G7" s="11"/>
      <c r="H7" s="11"/>
      <c r="I7" s="11"/>
      <c r="J7" s="11"/>
      <c r="K7" s="23"/>
      <c r="L7" s="22" t="str">
        <f>IF(COUNTA(A7:K7)=0,"",IF(A7="","Add ID; ","")&amp;IF(AND(A7&lt;&gt;"",COUNTIF(TestsTable[Test ID],A7)&gt;1),"Duplicate ID; ","")&amp;IF(B7="","Add claim link; ",IF(COUNTIF(ClaimsTable[Claim ID],B7)=0,"Unknown claim; ",""))&amp;IF(C7="","Link control; ","")&amp;IF(D7="","Set scenario; ","")&amp;IF(E7="","Define selection; ","")&amp;IF(F7="","Set criteria; ","")&amp;IF(H7="","Set result; ","")&amp;IF(AND(C7&lt;&gt;"",COUNTIFS(ControlsTable[Control ID],C7,ControlsTable[Claim ID],B7)=0),"Control not mapped to claim; ","")&amp;IF(AND(H7&lt;&gt;"",H7&lt;&gt;"Not run",OR(G7="",I7="",J7="",K7="")),"Complete performed-test record; ","")&amp;IF(AND(I7&lt;&gt;"",COUNTIFS(EvidenceTable[Evidence ID],I7,EvidenceTable[Claim ID],B7)=0),"Evidence not linked to claim; ",""))</f>
      </c>
    </row>
    <row r="8" ht="46" customHeight="1">
      <c r="A8" s="11"/>
      <c r="B8" s="11"/>
      <c r="C8" s="11"/>
      <c r="D8" s="11"/>
      <c r="E8" s="11"/>
      <c r="F8" s="11"/>
      <c r="G8" s="11"/>
      <c r="H8" s="11"/>
      <c r="I8" s="11"/>
      <c r="J8" s="11"/>
      <c r="K8" s="23"/>
      <c r="L8" s="22" t="str">
        <f>IF(COUNTA(A8:K8)=0,"",IF(A8="","Add ID; ","")&amp;IF(AND(A8&lt;&gt;"",COUNTIF(TestsTable[Test ID],A8)&gt;1),"Duplicate ID; ","")&amp;IF(B8="","Add claim link; ",IF(COUNTIF(ClaimsTable[Claim ID],B8)=0,"Unknown claim; ",""))&amp;IF(C8="","Link control; ","")&amp;IF(D8="","Set scenario; ","")&amp;IF(E8="","Define selection; ","")&amp;IF(F8="","Set criteria; ","")&amp;IF(H8="","Set result; ","")&amp;IF(AND(C8&lt;&gt;"",COUNTIFS(ControlsTable[Control ID],C8,ControlsTable[Claim ID],B8)=0),"Control not mapped to claim; ","")&amp;IF(AND(H8&lt;&gt;"",H8&lt;&gt;"Not run",OR(G8="",I8="",J8="",K8="")),"Complete performed-test record; ","")&amp;IF(AND(I8&lt;&gt;"",COUNTIFS(EvidenceTable[Evidence ID],I8,EvidenceTable[Claim ID],B8)=0),"Evidence not linked to claim; ",""))</f>
      </c>
    </row>
    <row r="9" ht="46" customHeight="1">
      <c r="A9" s="11"/>
      <c r="B9" s="11"/>
      <c r="C9" s="11"/>
      <c r="D9" s="11"/>
      <c r="E9" s="11"/>
      <c r="F9" s="11"/>
      <c r="G9" s="11"/>
      <c r="H9" s="11"/>
      <c r="I9" s="11"/>
      <c r="J9" s="11"/>
      <c r="K9" s="23"/>
      <c r="L9" s="22" t="str">
        <f>IF(COUNTA(A9:K9)=0,"",IF(A9="","Add ID; ","")&amp;IF(AND(A9&lt;&gt;"",COUNTIF(TestsTable[Test ID],A9)&gt;1),"Duplicate ID; ","")&amp;IF(B9="","Add claim link; ",IF(COUNTIF(ClaimsTable[Claim ID],B9)=0,"Unknown claim; ",""))&amp;IF(C9="","Link control; ","")&amp;IF(D9="","Set scenario; ","")&amp;IF(E9="","Define selection; ","")&amp;IF(F9="","Set criteria; ","")&amp;IF(H9="","Set result; ","")&amp;IF(AND(C9&lt;&gt;"",COUNTIFS(ControlsTable[Control ID],C9,ControlsTable[Claim ID],B9)=0),"Control not mapped to claim; ","")&amp;IF(AND(H9&lt;&gt;"",H9&lt;&gt;"Not run",OR(G9="",I9="",J9="",K9="")),"Complete performed-test record; ","")&amp;IF(AND(I9&lt;&gt;"",COUNTIFS(EvidenceTable[Evidence ID],I9,EvidenceTable[Claim ID],B9)=0),"Evidence not linked to claim; ",""))</f>
      </c>
    </row>
    <row r="10" ht="46" customHeight="1">
      <c r="A10" s="11"/>
      <c r="B10" s="11"/>
      <c r="C10" s="11"/>
      <c r="D10" s="11"/>
      <c r="E10" s="11"/>
      <c r="F10" s="11"/>
      <c r="G10" s="11"/>
      <c r="H10" s="11"/>
      <c r="I10" s="11"/>
      <c r="J10" s="11"/>
      <c r="K10" s="23"/>
      <c r="L10" s="22" t="str">
        <f>IF(COUNTA(A10:K10)=0,"",IF(A10="","Add ID; ","")&amp;IF(AND(A10&lt;&gt;"",COUNTIF(TestsTable[Test ID],A10)&gt;1),"Duplicate ID; ","")&amp;IF(B10="","Add claim link; ",IF(COUNTIF(ClaimsTable[Claim ID],B10)=0,"Unknown claim; ",""))&amp;IF(C10="","Link control; ","")&amp;IF(D10="","Set scenario; ","")&amp;IF(E10="","Define selection; ","")&amp;IF(F10="","Set criteria; ","")&amp;IF(H10="","Set result; ","")&amp;IF(AND(C10&lt;&gt;"",COUNTIFS(ControlsTable[Control ID],C10,ControlsTable[Claim ID],B10)=0),"Control not mapped to claim; ","")&amp;IF(AND(H10&lt;&gt;"",H10&lt;&gt;"Not run",OR(G10="",I10="",J10="",K10="")),"Complete performed-test record; ","")&amp;IF(AND(I10&lt;&gt;"",COUNTIFS(EvidenceTable[Evidence ID],I10,EvidenceTable[Claim ID],B10)=0),"Evidence not linked to claim; ",""))</f>
      </c>
    </row>
    <row r="11" ht="46" customHeight="1">
      <c r="A11" s="11"/>
      <c r="B11" s="11"/>
      <c r="C11" s="11"/>
      <c r="D11" s="11"/>
      <c r="E11" s="11"/>
      <c r="F11" s="11"/>
      <c r="G11" s="11"/>
      <c r="H11" s="11"/>
      <c r="I11" s="11"/>
      <c r="J11" s="11"/>
      <c r="K11" s="23"/>
      <c r="L11" s="22" t="str">
        <f>IF(COUNTA(A11:K11)=0,"",IF(A11="","Add ID; ","")&amp;IF(AND(A11&lt;&gt;"",COUNTIF(TestsTable[Test ID],A11)&gt;1),"Duplicate ID; ","")&amp;IF(B11="","Add claim link; ",IF(COUNTIF(ClaimsTable[Claim ID],B11)=0,"Unknown claim; ",""))&amp;IF(C11="","Link control; ","")&amp;IF(D11="","Set scenario; ","")&amp;IF(E11="","Define selection; ","")&amp;IF(F11="","Set criteria; ","")&amp;IF(H11="","Set result; ","")&amp;IF(AND(C11&lt;&gt;"",COUNTIFS(ControlsTable[Control ID],C11,ControlsTable[Claim ID],B11)=0),"Control not mapped to claim; ","")&amp;IF(AND(H11&lt;&gt;"",H11&lt;&gt;"Not run",OR(G11="",I11="",J11="",K11="")),"Complete performed-test record; ","")&amp;IF(AND(I11&lt;&gt;"",COUNTIFS(EvidenceTable[Evidence ID],I11,EvidenceTable[Claim ID],B11)=0),"Evidence not linked to claim; ",""))</f>
      </c>
    </row>
    <row r="12" ht="46" customHeight="1">
      <c r="A12" s="11"/>
      <c r="B12" s="11"/>
      <c r="C12" s="11"/>
      <c r="D12" s="11"/>
      <c r="E12" s="11"/>
      <c r="F12" s="11"/>
      <c r="G12" s="11"/>
      <c r="H12" s="11"/>
      <c r="I12" s="11"/>
      <c r="J12" s="11"/>
      <c r="K12" s="23"/>
      <c r="L12" s="22" t="str">
        <f>IF(COUNTA(A12:K12)=0,"",IF(A12="","Add ID; ","")&amp;IF(AND(A12&lt;&gt;"",COUNTIF(TestsTable[Test ID],A12)&gt;1),"Duplicate ID; ","")&amp;IF(B12="","Add claim link; ",IF(COUNTIF(ClaimsTable[Claim ID],B12)=0,"Unknown claim; ",""))&amp;IF(C12="","Link control; ","")&amp;IF(D12="","Set scenario; ","")&amp;IF(E12="","Define selection; ","")&amp;IF(F12="","Set criteria; ","")&amp;IF(H12="","Set result; ","")&amp;IF(AND(C12&lt;&gt;"",COUNTIFS(ControlsTable[Control ID],C12,ControlsTable[Claim ID],B12)=0),"Control not mapped to claim; ","")&amp;IF(AND(H12&lt;&gt;"",H12&lt;&gt;"Not run",OR(G12="",I12="",J12="",K12="")),"Complete performed-test record; ","")&amp;IF(AND(I12&lt;&gt;"",COUNTIFS(EvidenceTable[Evidence ID],I12,EvidenceTable[Claim ID],B12)=0),"Evidence not linked to claim; ",""))</f>
      </c>
    </row>
    <row r="13" ht="46" customHeight="1">
      <c r="A13" s="11"/>
      <c r="B13" s="11"/>
      <c r="C13" s="11"/>
      <c r="D13" s="11"/>
      <c r="E13" s="11"/>
      <c r="F13" s="11"/>
      <c r="G13" s="11"/>
      <c r="H13" s="11"/>
      <c r="I13" s="11"/>
      <c r="J13" s="11"/>
      <c r="K13" s="23"/>
      <c r="L13" s="22" t="str">
        <f>IF(COUNTA(A13:K13)=0,"",IF(A13="","Add ID; ","")&amp;IF(AND(A13&lt;&gt;"",COUNTIF(TestsTable[Test ID],A13)&gt;1),"Duplicate ID; ","")&amp;IF(B13="","Add claim link; ",IF(COUNTIF(ClaimsTable[Claim ID],B13)=0,"Unknown claim; ",""))&amp;IF(C13="","Link control; ","")&amp;IF(D13="","Set scenario; ","")&amp;IF(E13="","Define selection; ","")&amp;IF(F13="","Set criteria; ","")&amp;IF(H13="","Set result; ","")&amp;IF(AND(C13&lt;&gt;"",COUNTIFS(ControlsTable[Control ID],C13,ControlsTable[Claim ID],B13)=0),"Control not mapped to claim; ","")&amp;IF(AND(H13&lt;&gt;"",H13&lt;&gt;"Not run",OR(G13="",I13="",J13="",K13="")),"Complete performed-test record; ","")&amp;IF(AND(I13&lt;&gt;"",COUNTIFS(EvidenceTable[Evidence ID],I13,EvidenceTable[Claim ID],B13)=0),"Evidence not linked to claim; ",""))</f>
      </c>
    </row>
    <row r="14" ht="46" customHeight="1">
      <c r="A14" s="11"/>
      <c r="B14" s="11"/>
      <c r="C14" s="11"/>
      <c r="D14" s="11"/>
      <c r="E14" s="11"/>
      <c r="F14" s="11"/>
      <c r="G14" s="11"/>
      <c r="H14" s="11"/>
      <c r="I14" s="11"/>
      <c r="J14" s="11"/>
      <c r="K14" s="23"/>
      <c r="L14" s="22" t="str">
        <f>IF(COUNTA(A14:K14)=0,"",IF(A14="","Add ID; ","")&amp;IF(AND(A14&lt;&gt;"",COUNTIF(TestsTable[Test ID],A14)&gt;1),"Duplicate ID; ","")&amp;IF(B14="","Add claim link; ",IF(COUNTIF(ClaimsTable[Claim ID],B14)=0,"Unknown claim; ",""))&amp;IF(C14="","Link control; ","")&amp;IF(D14="","Set scenario; ","")&amp;IF(E14="","Define selection; ","")&amp;IF(F14="","Set criteria; ","")&amp;IF(H14="","Set result; ","")&amp;IF(AND(C14&lt;&gt;"",COUNTIFS(ControlsTable[Control ID],C14,ControlsTable[Claim ID],B14)=0),"Control not mapped to claim; ","")&amp;IF(AND(H14&lt;&gt;"",H14&lt;&gt;"Not run",OR(G14="",I14="",J14="",K14="")),"Complete performed-test record; ","")&amp;IF(AND(I14&lt;&gt;"",COUNTIFS(EvidenceTable[Evidence ID],I14,EvidenceTable[Claim ID],B14)=0),"Evidence not linked to claim; ",""))</f>
      </c>
    </row>
    <row r="15" ht="46" customHeight="1">
      <c r="A15" s="11"/>
      <c r="B15" s="11"/>
      <c r="C15" s="11"/>
      <c r="D15" s="11"/>
      <c r="E15" s="11"/>
      <c r="F15" s="11"/>
      <c r="G15" s="11"/>
      <c r="H15" s="11"/>
      <c r="I15" s="11"/>
      <c r="J15" s="11"/>
      <c r="K15" s="23"/>
      <c r="L15" s="22" t="str">
        <f>IF(COUNTA(A15:K15)=0,"",IF(A15="","Add ID; ","")&amp;IF(AND(A15&lt;&gt;"",COUNTIF(TestsTable[Test ID],A15)&gt;1),"Duplicate ID; ","")&amp;IF(B15="","Add claim link; ",IF(COUNTIF(ClaimsTable[Claim ID],B15)=0,"Unknown claim; ",""))&amp;IF(C15="","Link control; ","")&amp;IF(D15="","Set scenario; ","")&amp;IF(E15="","Define selection; ","")&amp;IF(F15="","Set criteria; ","")&amp;IF(H15="","Set result; ","")&amp;IF(AND(C15&lt;&gt;"",COUNTIFS(ControlsTable[Control ID],C15,ControlsTable[Claim ID],B15)=0),"Control not mapped to claim; ","")&amp;IF(AND(H15&lt;&gt;"",H15&lt;&gt;"Not run",OR(G15="",I15="",J15="",K15="")),"Complete performed-test record; ","")&amp;IF(AND(I15&lt;&gt;"",COUNTIFS(EvidenceTable[Evidence ID],I15,EvidenceTable[Claim ID],B15)=0),"Evidence not linked to claim; ",""))</f>
      </c>
    </row>
    <row r="16" ht="46" customHeight="1">
      <c r="A16" s="11"/>
      <c r="B16" s="11"/>
      <c r="C16" s="11"/>
      <c r="D16" s="11"/>
      <c r="E16" s="11"/>
      <c r="F16" s="11"/>
      <c r="G16" s="11"/>
      <c r="H16" s="11"/>
      <c r="I16" s="11"/>
      <c r="J16" s="11"/>
      <c r="K16" s="23"/>
      <c r="L16" s="22" t="str">
        <f>IF(COUNTA(A16:K16)=0,"",IF(A16="","Add ID; ","")&amp;IF(AND(A16&lt;&gt;"",COUNTIF(TestsTable[Test ID],A16)&gt;1),"Duplicate ID; ","")&amp;IF(B16="","Add claim link; ",IF(COUNTIF(ClaimsTable[Claim ID],B16)=0,"Unknown claim; ",""))&amp;IF(C16="","Link control; ","")&amp;IF(D16="","Set scenario; ","")&amp;IF(E16="","Define selection; ","")&amp;IF(F16="","Set criteria; ","")&amp;IF(H16="","Set result; ","")&amp;IF(AND(C16&lt;&gt;"",COUNTIFS(ControlsTable[Control ID],C16,ControlsTable[Claim ID],B16)=0),"Control not mapped to claim; ","")&amp;IF(AND(H16&lt;&gt;"",H16&lt;&gt;"Not run",OR(G16="",I16="",J16="",K16="")),"Complete performed-test record; ","")&amp;IF(AND(I16&lt;&gt;"",COUNTIFS(EvidenceTable[Evidence ID],I16,EvidenceTable[Claim ID],B16)=0),"Evidence not linked to claim; ",""))</f>
      </c>
    </row>
    <row r="17" ht="46" customHeight="1">
      <c r="A17" s="11"/>
      <c r="B17" s="11"/>
      <c r="C17" s="11"/>
      <c r="D17" s="11"/>
      <c r="E17" s="11"/>
      <c r="F17" s="11"/>
      <c r="G17" s="11"/>
      <c r="H17" s="11"/>
      <c r="I17" s="11"/>
      <c r="J17" s="11"/>
      <c r="K17" s="23"/>
      <c r="L17" s="22" t="str">
        <f>IF(COUNTA(A17:K17)=0,"",IF(A17="","Add ID; ","")&amp;IF(AND(A17&lt;&gt;"",COUNTIF(TestsTable[Test ID],A17)&gt;1),"Duplicate ID; ","")&amp;IF(B17="","Add claim link; ",IF(COUNTIF(ClaimsTable[Claim ID],B17)=0,"Unknown claim; ",""))&amp;IF(C17="","Link control; ","")&amp;IF(D17="","Set scenario; ","")&amp;IF(E17="","Define selection; ","")&amp;IF(F17="","Set criteria; ","")&amp;IF(H17="","Set result; ","")&amp;IF(AND(C17&lt;&gt;"",COUNTIFS(ControlsTable[Control ID],C17,ControlsTable[Claim ID],B17)=0),"Control not mapped to claim; ","")&amp;IF(AND(H17&lt;&gt;"",H17&lt;&gt;"Not run",OR(G17="",I17="",J17="",K17="")),"Complete performed-test record; ","")&amp;IF(AND(I17&lt;&gt;"",COUNTIFS(EvidenceTable[Evidence ID],I17,EvidenceTable[Claim ID],B17)=0),"Evidence not linked to claim; ",""))</f>
      </c>
    </row>
    <row r="18" ht="46" customHeight="1">
      <c r="A18" s="11"/>
      <c r="B18" s="11"/>
      <c r="C18" s="11"/>
      <c r="D18" s="11"/>
      <c r="E18" s="11"/>
      <c r="F18" s="11"/>
      <c r="G18" s="11"/>
      <c r="H18" s="11"/>
      <c r="I18" s="11"/>
      <c r="J18" s="11"/>
      <c r="K18" s="23"/>
      <c r="L18" s="22" t="str">
        <f>IF(COUNTA(A18:K18)=0,"",IF(A18="","Add ID; ","")&amp;IF(AND(A18&lt;&gt;"",COUNTIF(TestsTable[Test ID],A18)&gt;1),"Duplicate ID; ","")&amp;IF(B18="","Add claim link; ",IF(COUNTIF(ClaimsTable[Claim ID],B18)=0,"Unknown claim; ",""))&amp;IF(C18="","Link control; ","")&amp;IF(D18="","Set scenario; ","")&amp;IF(E18="","Define selection; ","")&amp;IF(F18="","Set criteria; ","")&amp;IF(H18="","Set result; ","")&amp;IF(AND(C18&lt;&gt;"",COUNTIFS(ControlsTable[Control ID],C18,ControlsTable[Claim ID],B18)=0),"Control not mapped to claim; ","")&amp;IF(AND(H18&lt;&gt;"",H18&lt;&gt;"Not run",OR(G18="",I18="",J18="",K18="")),"Complete performed-test record; ","")&amp;IF(AND(I18&lt;&gt;"",COUNTIFS(EvidenceTable[Evidence ID],I18,EvidenceTable[Claim ID],B18)=0),"Evidence not linked to claim; ",""))</f>
      </c>
    </row>
    <row r="19" ht="46" customHeight="1">
      <c r="A19" s="11"/>
      <c r="B19" s="11"/>
      <c r="C19" s="11"/>
      <c r="D19" s="11"/>
      <c r="E19" s="11"/>
      <c r="F19" s="11"/>
      <c r="G19" s="11"/>
      <c r="H19" s="11"/>
      <c r="I19" s="11"/>
      <c r="J19" s="11"/>
      <c r="K19" s="23"/>
      <c r="L19" s="22" t="str">
        <f>IF(COUNTA(A19:K19)=0,"",IF(A19="","Add ID; ","")&amp;IF(AND(A19&lt;&gt;"",COUNTIF(TestsTable[Test ID],A19)&gt;1),"Duplicate ID; ","")&amp;IF(B19="","Add claim link; ",IF(COUNTIF(ClaimsTable[Claim ID],B19)=0,"Unknown claim; ",""))&amp;IF(C19="","Link control; ","")&amp;IF(D19="","Set scenario; ","")&amp;IF(E19="","Define selection; ","")&amp;IF(F19="","Set criteria; ","")&amp;IF(H19="","Set result; ","")&amp;IF(AND(C19&lt;&gt;"",COUNTIFS(ControlsTable[Control ID],C19,ControlsTable[Claim ID],B19)=0),"Control not mapped to claim; ","")&amp;IF(AND(H19&lt;&gt;"",H19&lt;&gt;"Not run",OR(G19="",I19="",J19="",K19="")),"Complete performed-test record; ","")&amp;IF(AND(I19&lt;&gt;"",COUNTIFS(EvidenceTable[Evidence ID],I19,EvidenceTable[Claim ID],B19)=0),"Evidence not linked to claim; ",""))</f>
      </c>
    </row>
    <row r="20" ht="46" customHeight="1">
      <c r="A20" s="11"/>
      <c r="B20" s="11"/>
      <c r="C20" s="11"/>
      <c r="D20" s="11"/>
      <c r="E20" s="11"/>
      <c r="F20" s="11"/>
      <c r="G20" s="11"/>
      <c r="H20" s="11"/>
      <c r="I20" s="11"/>
      <c r="J20" s="11"/>
      <c r="K20" s="23"/>
      <c r="L20" s="22" t="str">
        <f>IF(COUNTA(A20:K20)=0,"",IF(A20="","Add ID; ","")&amp;IF(AND(A20&lt;&gt;"",COUNTIF(TestsTable[Test ID],A20)&gt;1),"Duplicate ID; ","")&amp;IF(B20="","Add claim link; ",IF(COUNTIF(ClaimsTable[Claim ID],B20)=0,"Unknown claim; ",""))&amp;IF(C20="","Link control; ","")&amp;IF(D20="","Set scenario; ","")&amp;IF(E20="","Define selection; ","")&amp;IF(F20="","Set criteria; ","")&amp;IF(H20="","Set result; ","")&amp;IF(AND(C20&lt;&gt;"",COUNTIFS(ControlsTable[Control ID],C20,ControlsTable[Claim ID],B20)=0),"Control not mapped to claim; ","")&amp;IF(AND(H20&lt;&gt;"",H20&lt;&gt;"Not run",OR(G20="",I20="",J20="",K20="")),"Complete performed-test record; ","")&amp;IF(AND(I20&lt;&gt;"",COUNTIFS(EvidenceTable[Evidence ID],I20,EvidenceTable[Claim ID],B20)=0),"Evidence not linked to claim; ",""))</f>
      </c>
    </row>
    <row r="21" ht="46" customHeight="1">
      <c r="A21" s="11"/>
      <c r="B21" s="11"/>
      <c r="C21" s="11"/>
      <c r="D21" s="11"/>
      <c r="E21" s="11"/>
      <c r="F21" s="11"/>
      <c r="G21" s="11"/>
      <c r="H21" s="11"/>
      <c r="I21" s="11"/>
      <c r="J21" s="11"/>
      <c r="K21" s="23"/>
      <c r="L21" s="22" t="str">
        <f>IF(COUNTA(A21:K21)=0,"",IF(A21="","Add ID; ","")&amp;IF(AND(A21&lt;&gt;"",COUNTIF(TestsTable[Test ID],A21)&gt;1),"Duplicate ID; ","")&amp;IF(B21="","Add claim link; ",IF(COUNTIF(ClaimsTable[Claim ID],B21)=0,"Unknown claim; ",""))&amp;IF(C21="","Link control; ","")&amp;IF(D21="","Set scenario; ","")&amp;IF(E21="","Define selection; ","")&amp;IF(F21="","Set criteria; ","")&amp;IF(H21="","Set result; ","")&amp;IF(AND(C21&lt;&gt;"",COUNTIFS(ControlsTable[Control ID],C21,ControlsTable[Claim ID],B21)=0),"Control not mapped to claim; ","")&amp;IF(AND(H21&lt;&gt;"",H21&lt;&gt;"Not run",OR(G21="",I21="",J21="",K21="")),"Complete performed-test record; ","")&amp;IF(AND(I21&lt;&gt;"",COUNTIFS(EvidenceTable[Evidence ID],I21,EvidenceTable[Claim ID],B21)=0),"Evidence not linked to claim; ",""))</f>
      </c>
    </row>
    <row r="22" ht="46" customHeight="1">
      <c r="A22" s="11"/>
      <c r="B22" s="11"/>
      <c r="C22" s="11"/>
      <c r="D22" s="11"/>
      <c r="E22" s="11"/>
      <c r="F22" s="11"/>
      <c r="G22" s="11"/>
      <c r="H22" s="11"/>
      <c r="I22" s="11"/>
      <c r="J22" s="11"/>
      <c r="K22" s="23"/>
      <c r="L22" s="22" t="str">
        <f>IF(COUNTA(A22:K22)=0,"",IF(A22="","Add ID; ","")&amp;IF(AND(A22&lt;&gt;"",COUNTIF(TestsTable[Test ID],A22)&gt;1),"Duplicate ID; ","")&amp;IF(B22="","Add claim link; ",IF(COUNTIF(ClaimsTable[Claim ID],B22)=0,"Unknown claim; ",""))&amp;IF(C22="","Link control; ","")&amp;IF(D22="","Set scenario; ","")&amp;IF(E22="","Define selection; ","")&amp;IF(F22="","Set criteria; ","")&amp;IF(H22="","Set result; ","")&amp;IF(AND(C22&lt;&gt;"",COUNTIFS(ControlsTable[Control ID],C22,ControlsTable[Claim ID],B22)=0),"Control not mapped to claim; ","")&amp;IF(AND(H22&lt;&gt;"",H22&lt;&gt;"Not run",OR(G22="",I22="",J22="",K22="")),"Complete performed-test record; ","")&amp;IF(AND(I22&lt;&gt;"",COUNTIFS(EvidenceTable[Evidence ID],I22,EvidenceTable[Claim ID],B22)=0),"Evidence not linked to claim; ",""))</f>
      </c>
    </row>
    <row r="23" ht="46" customHeight="1">
      <c r="A23" s="11"/>
      <c r="B23" s="11"/>
      <c r="C23" s="11"/>
      <c r="D23" s="11"/>
      <c r="E23" s="11"/>
      <c r="F23" s="11"/>
      <c r="G23" s="11"/>
      <c r="H23" s="11"/>
      <c r="I23" s="11"/>
      <c r="J23" s="11"/>
      <c r="K23" s="23"/>
      <c r="L23" s="22" t="str">
        <f>IF(COUNTA(A23:K23)=0,"",IF(A23="","Add ID; ","")&amp;IF(AND(A23&lt;&gt;"",COUNTIF(TestsTable[Test ID],A23)&gt;1),"Duplicate ID; ","")&amp;IF(B23="","Add claim link; ",IF(COUNTIF(ClaimsTable[Claim ID],B23)=0,"Unknown claim; ",""))&amp;IF(C23="","Link control; ","")&amp;IF(D23="","Set scenario; ","")&amp;IF(E23="","Define selection; ","")&amp;IF(F23="","Set criteria; ","")&amp;IF(H23="","Set result; ","")&amp;IF(AND(C23&lt;&gt;"",COUNTIFS(ControlsTable[Control ID],C23,ControlsTable[Claim ID],B23)=0),"Control not mapped to claim; ","")&amp;IF(AND(H23&lt;&gt;"",H23&lt;&gt;"Not run",OR(G23="",I23="",J23="",K23="")),"Complete performed-test record; ","")&amp;IF(AND(I23&lt;&gt;"",COUNTIFS(EvidenceTable[Evidence ID],I23,EvidenceTable[Claim ID],B23)=0),"Evidence not linked to claim; ",""))</f>
      </c>
    </row>
    <row r="24" ht="46" customHeight="1">
      <c r="A24" s="11"/>
      <c r="B24" s="11"/>
      <c r="C24" s="11"/>
      <c r="D24" s="11"/>
      <c r="E24" s="11"/>
      <c r="F24" s="11"/>
      <c r="G24" s="11"/>
      <c r="H24" s="11"/>
      <c r="I24" s="11"/>
      <c r="J24" s="11"/>
      <c r="K24" s="23"/>
      <c r="L24" s="22" t="str">
        <f>IF(COUNTA(A24:K24)=0,"",IF(A24="","Add ID; ","")&amp;IF(AND(A24&lt;&gt;"",COUNTIF(TestsTable[Test ID],A24)&gt;1),"Duplicate ID; ","")&amp;IF(B24="","Add claim link; ",IF(COUNTIF(ClaimsTable[Claim ID],B24)=0,"Unknown claim; ",""))&amp;IF(C24="","Link control; ","")&amp;IF(D24="","Set scenario; ","")&amp;IF(E24="","Define selection; ","")&amp;IF(F24="","Set criteria; ","")&amp;IF(H24="","Set result; ","")&amp;IF(AND(C24&lt;&gt;"",COUNTIFS(ControlsTable[Control ID],C24,ControlsTable[Claim ID],B24)=0),"Control not mapped to claim; ","")&amp;IF(AND(H24&lt;&gt;"",H24&lt;&gt;"Not run",OR(G24="",I24="",J24="",K24="")),"Complete performed-test record; ","")&amp;IF(AND(I24&lt;&gt;"",COUNTIFS(EvidenceTable[Evidence ID],I24,EvidenceTable[Claim ID],B24)=0),"Evidence not linked to claim; ",""))</f>
      </c>
    </row>
    <row r="25" ht="46" customHeight="1">
      <c r="A25" s="11"/>
      <c r="B25" s="11"/>
      <c r="C25" s="11"/>
      <c r="D25" s="11"/>
      <c r="E25" s="11"/>
      <c r="F25" s="11"/>
      <c r="G25" s="11"/>
      <c r="H25" s="11"/>
      <c r="I25" s="11"/>
      <c r="J25" s="11"/>
      <c r="K25" s="23"/>
      <c r="L25" s="22" t="str">
        <f>IF(COUNTA(A25:K25)=0,"",IF(A25="","Add ID; ","")&amp;IF(AND(A25&lt;&gt;"",COUNTIF(TestsTable[Test ID],A25)&gt;1),"Duplicate ID; ","")&amp;IF(B25="","Add claim link; ",IF(COUNTIF(ClaimsTable[Claim ID],B25)=0,"Unknown claim; ",""))&amp;IF(C25="","Link control; ","")&amp;IF(D25="","Set scenario; ","")&amp;IF(E25="","Define selection; ","")&amp;IF(F25="","Set criteria; ","")&amp;IF(H25="","Set result; ","")&amp;IF(AND(C25&lt;&gt;"",COUNTIFS(ControlsTable[Control ID],C25,ControlsTable[Claim ID],B25)=0),"Control not mapped to claim; ","")&amp;IF(AND(H25&lt;&gt;"",H25&lt;&gt;"Not run",OR(G25="",I25="",J25="",K25="")),"Complete performed-test record; ","")&amp;IF(AND(I25&lt;&gt;"",COUNTIFS(EvidenceTable[Evidence ID],I25,EvidenceTable[Claim ID],B25)=0),"Evidence not linked to claim; ",""))</f>
      </c>
    </row>
    <row r="26" ht="46" customHeight="1">
      <c r="A26" s="11"/>
      <c r="B26" s="11"/>
      <c r="C26" s="11"/>
      <c r="D26" s="11"/>
      <c r="E26" s="11"/>
      <c r="F26" s="11"/>
      <c r="G26" s="11"/>
      <c r="H26" s="11"/>
      <c r="I26" s="11"/>
      <c r="J26" s="11"/>
      <c r="K26" s="23"/>
      <c r="L26" s="22" t="str">
        <f>IF(COUNTA(A26:K26)=0,"",IF(A26="","Add ID; ","")&amp;IF(AND(A26&lt;&gt;"",COUNTIF(TestsTable[Test ID],A26)&gt;1),"Duplicate ID; ","")&amp;IF(B26="","Add claim link; ",IF(COUNTIF(ClaimsTable[Claim ID],B26)=0,"Unknown claim; ",""))&amp;IF(C26="","Link control; ","")&amp;IF(D26="","Set scenario; ","")&amp;IF(E26="","Define selection; ","")&amp;IF(F26="","Set criteria; ","")&amp;IF(H26="","Set result; ","")&amp;IF(AND(C26&lt;&gt;"",COUNTIFS(ControlsTable[Control ID],C26,ControlsTable[Claim ID],B26)=0),"Control not mapped to claim; ","")&amp;IF(AND(H26&lt;&gt;"",H26&lt;&gt;"Not run",OR(G26="",I26="",J26="",K26="")),"Complete performed-test record; ","")&amp;IF(AND(I26&lt;&gt;"",COUNTIFS(EvidenceTable[Evidence ID],I26,EvidenceTable[Claim ID],B26)=0),"Evidence not linked to claim; ",""))</f>
      </c>
    </row>
    <row r="27" ht="46" customHeight="1">
      <c r="A27" s="11"/>
      <c r="B27" s="11"/>
      <c r="C27" s="11"/>
      <c r="D27" s="11"/>
      <c r="E27" s="11"/>
      <c r="F27" s="11"/>
      <c r="G27" s="11"/>
      <c r="H27" s="11"/>
      <c r="I27" s="11"/>
      <c r="J27" s="11"/>
      <c r="K27" s="23"/>
      <c r="L27" s="22" t="str">
        <f>IF(COUNTA(A27:K27)=0,"",IF(A27="","Add ID; ","")&amp;IF(AND(A27&lt;&gt;"",COUNTIF(TestsTable[Test ID],A27)&gt;1),"Duplicate ID; ","")&amp;IF(B27="","Add claim link; ",IF(COUNTIF(ClaimsTable[Claim ID],B27)=0,"Unknown claim; ",""))&amp;IF(C27="","Link control; ","")&amp;IF(D27="","Set scenario; ","")&amp;IF(E27="","Define selection; ","")&amp;IF(F27="","Set criteria; ","")&amp;IF(H27="","Set result; ","")&amp;IF(AND(C27&lt;&gt;"",COUNTIFS(ControlsTable[Control ID],C27,ControlsTable[Claim ID],B27)=0),"Control not mapped to claim; ","")&amp;IF(AND(H27&lt;&gt;"",H27&lt;&gt;"Not run",OR(G27="",I27="",J27="",K27="")),"Complete performed-test record; ","")&amp;IF(AND(I27&lt;&gt;"",COUNTIFS(EvidenceTable[Evidence ID],I27,EvidenceTable[Claim ID],B27)=0),"Evidence not linked to claim; ",""))</f>
      </c>
    </row>
    <row r="28" ht="46" customHeight="1">
      <c r="A28" s="11"/>
      <c r="B28" s="11"/>
      <c r="C28" s="11"/>
      <c r="D28" s="11"/>
      <c r="E28" s="11"/>
      <c r="F28" s="11"/>
      <c r="G28" s="11"/>
      <c r="H28" s="11"/>
      <c r="I28" s="11"/>
      <c r="J28" s="11"/>
      <c r="K28" s="23"/>
      <c r="L28" s="22" t="str">
        <f>IF(COUNTA(A28:K28)=0,"",IF(A28="","Add ID; ","")&amp;IF(AND(A28&lt;&gt;"",COUNTIF(TestsTable[Test ID],A28)&gt;1),"Duplicate ID; ","")&amp;IF(B28="","Add claim link; ",IF(COUNTIF(ClaimsTable[Claim ID],B28)=0,"Unknown claim; ",""))&amp;IF(C28="","Link control; ","")&amp;IF(D28="","Set scenario; ","")&amp;IF(E28="","Define selection; ","")&amp;IF(F28="","Set criteria; ","")&amp;IF(H28="","Set result; ","")&amp;IF(AND(C28&lt;&gt;"",COUNTIFS(ControlsTable[Control ID],C28,ControlsTable[Claim ID],B28)=0),"Control not mapped to claim; ","")&amp;IF(AND(H28&lt;&gt;"",H28&lt;&gt;"Not run",OR(G28="",I28="",J28="",K28="")),"Complete performed-test record; ","")&amp;IF(AND(I28&lt;&gt;"",COUNTIFS(EvidenceTable[Evidence ID],I28,EvidenceTable[Claim ID],B28)=0),"Evidence not linked to claim; ",""))</f>
      </c>
    </row>
    <row r="29" ht="46" customHeight="1">
      <c r="A29" s="11"/>
      <c r="B29" s="11"/>
      <c r="C29" s="11"/>
      <c r="D29" s="11"/>
      <c r="E29" s="11"/>
      <c r="F29" s="11"/>
      <c r="G29" s="11"/>
      <c r="H29" s="11"/>
      <c r="I29" s="11"/>
      <c r="J29" s="11"/>
      <c r="K29" s="23"/>
      <c r="L29" s="22" t="str">
        <f>IF(COUNTA(A29:K29)=0,"",IF(A29="","Add ID; ","")&amp;IF(AND(A29&lt;&gt;"",COUNTIF(TestsTable[Test ID],A29)&gt;1),"Duplicate ID; ","")&amp;IF(B29="","Add claim link; ",IF(COUNTIF(ClaimsTable[Claim ID],B29)=0,"Unknown claim; ",""))&amp;IF(C29="","Link control; ","")&amp;IF(D29="","Set scenario; ","")&amp;IF(E29="","Define selection; ","")&amp;IF(F29="","Set criteria; ","")&amp;IF(H29="","Set result; ","")&amp;IF(AND(C29&lt;&gt;"",COUNTIFS(ControlsTable[Control ID],C29,ControlsTable[Claim ID],B29)=0),"Control not mapped to claim; ","")&amp;IF(AND(H29&lt;&gt;"",H29&lt;&gt;"Not run",OR(G29="",I29="",J29="",K29="")),"Complete performed-test record; ","")&amp;IF(AND(I29&lt;&gt;"",COUNTIFS(EvidenceTable[Evidence ID],I29,EvidenceTable[Claim ID],B29)=0),"Evidence not linked to claim; ",""))</f>
      </c>
    </row>
    <row r="30" ht="46" customHeight="1">
      <c r="A30" s="11"/>
      <c r="B30" s="11"/>
      <c r="C30" s="11"/>
      <c r="D30" s="11"/>
      <c r="E30" s="11"/>
      <c r="F30" s="11"/>
      <c r="G30" s="11"/>
      <c r="H30" s="11"/>
      <c r="I30" s="11"/>
      <c r="J30" s="11"/>
      <c r="K30" s="23"/>
      <c r="L30" s="22" t="str">
        <f>IF(COUNTA(A30:K30)=0,"",IF(A30="","Add ID; ","")&amp;IF(AND(A30&lt;&gt;"",COUNTIF(TestsTable[Test ID],A30)&gt;1),"Duplicate ID; ","")&amp;IF(B30="","Add claim link; ",IF(COUNTIF(ClaimsTable[Claim ID],B30)=0,"Unknown claim; ",""))&amp;IF(C30="","Link control; ","")&amp;IF(D30="","Set scenario; ","")&amp;IF(E30="","Define selection; ","")&amp;IF(F30="","Set criteria; ","")&amp;IF(H30="","Set result; ","")&amp;IF(AND(C30&lt;&gt;"",COUNTIFS(ControlsTable[Control ID],C30,ControlsTable[Claim ID],B30)=0),"Control not mapped to claim; ","")&amp;IF(AND(H30&lt;&gt;"",H30&lt;&gt;"Not run",OR(G30="",I30="",J30="",K30="")),"Complete performed-test record; ","")&amp;IF(AND(I30&lt;&gt;"",COUNTIFS(EvidenceTable[Evidence ID],I30,EvidenceTable[Claim ID],B30)=0),"Evidence not linked to claim; ",""))</f>
      </c>
    </row>
    <row r="31" ht="46" customHeight="1">
      <c r="A31" s="11"/>
      <c r="B31" s="11"/>
      <c r="C31" s="11"/>
      <c r="D31" s="11"/>
      <c r="E31" s="11"/>
      <c r="F31" s="11"/>
      <c r="G31" s="11"/>
      <c r="H31" s="11"/>
      <c r="I31" s="11"/>
      <c r="J31" s="11"/>
      <c r="K31" s="23"/>
      <c r="L31" s="22" t="str">
        <f>IF(COUNTA(A31:K31)=0,"",IF(A31="","Add ID; ","")&amp;IF(AND(A31&lt;&gt;"",COUNTIF(TestsTable[Test ID],A31)&gt;1),"Duplicate ID; ","")&amp;IF(B31="","Add claim link; ",IF(COUNTIF(ClaimsTable[Claim ID],B31)=0,"Unknown claim; ",""))&amp;IF(C31="","Link control; ","")&amp;IF(D31="","Set scenario; ","")&amp;IF(E31="","Define selection; ","")&amp;IF(F31="","Set criteria; ","")&amp;IF(H31="","Set result; ","")&amp;IF(AND(C31&lt;&gt;"",COUNTIFS(ControlsTable[Control ID],C31,ControlsTable[Claim ID],B31)=0),"Control not mapped to claim; ","")&amp;IF(AND(H31&lt;&gt;"",H31&lt;&gt;"Not run",OR(G31="",I31="",J31="",K31="")),"Complete performed-test record; ","")&amp;IF(AND(I31&lt;&gt;"",COUNTIFS(EvidenceTable[Evidence ID],I31,EvidenceTable[Claim ID],B31)=0),"Evidence not linked to claim; ",""))</f>
      </c>
    </row>
    <row r="32" ht="46" customHeight="1">
      <c r="A32" s="11"/>
      <c r="B32" s="11"/>
      <c r="C32" s="11"/>
      <c r="D32" s="11"/>
      <c r="E32" s="11"/>
      <c r="F32" s="11"/>
      <c r="G32" s="11"/>
      <c r="H32" s="11"/>
      <c r="I32" s="11"/>
      <c r="J32" s="11"/>
      <c r="K32" s="23"/>
      <c r="L32" s="22" t="str">
        <f>IF(COUNTA(A32:K32)=0,"",IF(A32="","Add ID; ","")&amp;IF(AND(A32&lt;&gt;"",COUNTIF(TestsTable[Test ID],A32)&gt;1),"Duplicate ID; ","")&amp;IF(B32="","Add claim link; ",IF(COUNTIF(ClaimsTable[Claim ID],B32)=0,"Unknown claim; ",""))&amp;IF(C32="","Link control; ","")&amp;IF(D32="","Set scenario; ","")&amp;IF(E32="","Define selection; ","")&amp;IF(F32="","Set criteria; ","")&amp;IF(H32="","Set result; ","")&amp;IF(AND(C32&lt;&gt;"",COUNTIFS(ControlsTable[Control ID],C32,ControlsTable[Claim ID],B32)=0),"Control not mapped to claim; ","")&amp;IF(AND(H32&lt;&gt;"",H32&lt;&gt;"Not run",OR(G32="",I32="",J32="",K32="")),"Complete performed-test record; ","")&amp;IF(AND(I32&lt;&gt;"",COUNTIFS(EvidenceTable[Evidence ID],I32,EvidenceTable[Claim ID],B32)=0),"Evidence not linked to claim; ",""))</f>
      </c>
    </row>
    <row r="33" ht="46" customHeight="1">
      <c r="A33" s="11"/>
      <c r="B33" s="11"/>
      <c r="C33" s="11"/>
      <c r="D33" s="11"/>
      <c r="E33" s="11"/>
      <c r="F33" s="11"/>
      <c r="G33" s="11"/>
      <c r="H33" s="11"/>
      <c r="I33" s="11"/>
      <c r="J33" s="11"/>
      <c r="K33" s="23"/>
      <c r="L33" s="22" t="str">
        <f>IF(COUNTA(A33:K33)=0,"",IF(A33="","Add ID; ","")&amp;IF(AND(A33&lt;&gt;"",COUNTIF(TestsTable[Test ID],A33)&gt;1),"Duplicate ID; ","")&amp;IF(B33="","Add claim link; ",IF(COUNTIF(ClaimsTable[Claim ID],B33)=0,"Unknown claim; ",""))&amp;IF(C33="","Link control; ","")&amp;IF(D33="","Set scenario; ","")&amp;IF(E33="","Define selection; ","")&amp;IF(F33="","Set criteria; ","")&amp;IF(H33="","Set result; ","")&amp;IF(AND(C33&lt;&gt;"",COUNTIFS(ControlsTable[Control ID],C33,ControlsTable[Claim ID],B33)=0),"Control not mapped to claim; ","")&amp;IF(AND(H33&lt;&gt;"",H33&lt;&gt;"Not run",OR(G33="",I33="",J33="",K33="")),"Complete performed-test record; ","")&amp;IF(AND(I33&lt;&gt;"",COUNTIFS(EvidenceTable[Evidence ID],I33,EvidenceTable[Claim ID],B33)=0),"Evidence not linked to claim; ",""))</f>
      </c>
    </row>
    <row r="34" ht="46" customHeight="1">
      <c r="A34" s="11"/>
      <c r="B34" s="11"/>
      <c r="C34" s="11"/>
      <c r="D34" s="11"/>
      <c r="E34" s="11"/>
      <c r="F34" s="11"/>
      <c r="G34" s="11"/>
      <c r="H34" s="11"/>
      <c r="I34" s="11"/>
      <c r="J34" s="11"/>
      <c r="K34" s="23"/>
      <c r="L34" s="22" t="str">
        <f>IF(COUNTA(A34:K34)=0,"",IF(A34="","Add ID; ","")&amp;IF(AND(A34&lt;&gt;"",COUNTIF(TestsTable[Test ID],A34)&gt;1),"Duplicate ID; ","")&amp;IF(B34="","Add claim link; ",IF(COUNTIF(ClaimsTable[Claim ID],B34)=0,"Unknown claim; ",""))&amp;IF(C34="","Link control; ","")&amp;IF(D34="","Set scenario; ","")&amp;IF(E34="","Define selection; ","")&amp;IF(F34="","Set criteria; ","")&amp;IF(H34="","Set result; ","")&amp;IF(AND(C34&lt;&gt;"",COUNTIFS(ControlsTable[Control ID],C34,ControlsTable[Claim ID],B34)=0),"Control not mapped to claim; ","")&amp;IF(AND(H34&lt;&gt;"",H34&lt;&gt;"Not run",OR(G34="",I34="",J34="",K34="")),"Complete performed-test record; ","")&amp;IF(AND(I34&lt;&gt;"",COUNTIFS(EvidenceTable[Evidence ID],I34,EvidenceTable[Claim ID],B34)=0),"Evidence not linked to claim; ",""))</f>
      </c>
    </row>
    <row r="35" ht="46" customHeight="1">
      <c r="A35" s="11"/>
      <c r="B35" s="11"/>
      <c r="C35" s="11"/>
      <c r="D35" s="11"/>
      <c r="E35" s="11"/>
      <c r="F35" s="11"/>
      <c r="G35" s="11"/>
      <c r="H35" s="11"/>
      <c r="I35" s="11"/>
      <c r="J35" s="11"/>
      <c r="K35" s="23"/>
      <c r="L35" s="22" t="str">
        <f>IF(COUNTA(A35:K35)=0,"",IF(A35="","Add ID; ","")&amp;IF(AND(A35&lt;&gt;"",COUNTIF(TestsTable[Test ID],A35)&gt;1),"Duplicate ID; ","")&amp;IF(B35="","Add claim link; ",IF(COUNTIF(ClaimsTable[Claim ID],B35)=0,"Unknown claim; ",""))&amp;IF(C35="","Link control; ","")&amp;IF(D35="","Set scenario; ","")&amp;IF(E35="","Define selection; ","")&amp;IF(F35="","Set criteria; ","")&amp;IF(H35="","Set result; ","")&amp;IF(AND(C35&lt;&gt;"",COUNTIFS(ControlsTable[Control ID],C35,ControlsTable[Claim ID],B35)=0),"Control not mapped to claim; ","")&amp;IF(AND(H35&lt;&gt;"",H35&lt;&gt;"Not run",OR(G35="",I35="",J35="",K35="")),"Complete performed-test record; ","")&amp;IF(AND(I35&lt;&gt;"",COUNTIFS(EvidenceTable[Evidence ID],I35,EvidenceTable[Claim ID],B35)=0),"Evidence not linked to claim; ",""))</f>
      </c>
    </row>
    <row r="36" ht="46" customHeight="1">
      <c r="A36" s="11"/>
      <c r="B36" s="11"/>
      <c r="C36" s="11"/>
      <c r="D36" s="11"/>
      <c r="E36" s="11"/>
      <c r="F36" s="11"/>
      <c r="G36" s="11"/>
      <c r="H36" s="11"/>
      <c r="I36" s="11"/>
      <c r="J36" s="11"/>
      <c r="K36" s="23"/>
      <c r="L36" s="22" t="str">
        <f>IF(COUNTA(A36:K36)=0,"",IF(A36="","Add ID; ","")&amp;IF(AND(A36&lt;&gt;"",COUNTIF(TestsTable[Test ID],A36)&gt;1),"Duplicate ID; ","")&amp;IF(B36="","Add claim link; ",IF(COUNTIF(ClaimsTable[Claim ID],B36)=0,"Unknown claim; ",""))&amp;IF(C36="","Link control; ","")&amp;IF(D36="","Set scenario; ","")&amp;IF(E36="","Define selection; ","")&amp;IF(F36="","Set criteria; ","")&amp;IF(H36="","Set result; ","")&amp;IF(AND(C36&lt;&gt;"",COUNTIFS(ControlsTable[Control ID],C36,ControlsTable[Claim ID],B36)=0),"Control not mapped to claim; ","")&amp;IF(AND(H36&lt;&gt;"",H36&lt;&gt;"Not run",OR(G36="",I36="",J36="",K36="")),"Complete performed-test record; ","")&amp;IF(AND(I36&lt;&gt;"",COUNTIFS(EvidenceTable[Evidence ID],I36,EvidenceTable[Claim ID],B36)=0),"Evidence not linked to claim; ",""))</f>
      </c>
    </row>
    <row r="37" ht="46" customHeight="1">
      <c r="A37" s="11"/>
      <c r="B37" s="11"/>
      <c r="C37" s="11"/>
      <c r="D37" s="11"/>
      <c r="E37" s="11"/>
      <c r="F37" s="11"/>
      <c r="G37" s="11"/>
      <c r="H37" s="11"/>
      <c r="I37" s="11"/>
      <c r="J37" s="11"/>
      <c r="K37" s="23"/>
      <c r="L37" s="22" t="str">
        <f>IF(COUNTA(A37:K37)=0,"",IF(A37="","Add ID; ","")&amp;IF(AND(A37&lt;&gt;"",COUNTIF(TestsTable[Test ID],A37)&gt;1),"Duplicate ID; ","")&amp;IF(B37="","Add claim link; ",IF(COUNTIF(ClaimsTable[Claim ID],B37)=0,"Unknown claim; ",""))&amp;IF(C37="","Link control; ","")&amp;IF(D37="","Set scenario; ","")&amp;IF(E37="","Define selection; ","")&amp;IF(F37="","Set criteria; ","")&amp;IF(H37="","Set result; ","")&amp;IF(AND(C37&lt;&gt;"",COUNTIFS(ControlsTable[Control ID],C37,ControlsTable[Claim ID],B37)=0),"Control not mapped to claim; ","")&amp;IF(AND(H37&lt;&gt;"",H37&lt;&gt;"Not run",OR(G37="",I37="",J37="",K37="")),"Complete performed-test record; ","")&amp;IF(AND(I37&lt;&gt;"",COUNTIFS(EvidenceTable[Evidence ID],I37,EvidenceTable[Claim ID],B37)=0),"Evidence not linked to claim; ",""))</f>
      </c>
    </row>
    <row r="38" ht="46" customHeight="1">
      <c r="A38" s="11"/>
      <c r="B38" s="11"/>
      <c r="C38" s="11"/>
      <c r="D38" s="11"/>
      <c r="E38" s="11"/>
      <c r="F38" s="11"/>
      <c r="G38" s="11"/>
      <c r="H38" s="11"/>
      <c r="I38" s="11"/>
      <c r="J38" s="11"/>
      <c r="K38" s="23"/>
      <c r="L38" s="22" t="str">
        <f>IF(COUNTA(A38:K38)=0,"",IF(A38="","Add ID; ","")&amp;IF(AND(A38&lt;&gt;"",COUNTIF(TestsTable[Test ID],A38)&gt;1),"Duplicate ID; ","")&amp;IF(B38="","Add claim link; ",IF(COUNTIF(ClaimsTable[Claim ID],B38)=0,"Unknown claim; ",""))&amp;IF(C38="","Link control; ","")&amp;IF(D38="","Set scenario; ","")&amp;IF(E38="","Define selection; ","")&amp;IF(F38="","Set criteria; ","")&amp;IF(H38="","Set result; ","")&amp;IF(AND(C38&lt;&gt;"",COUNTIFS(ControlsTable[Control ID],C38,ControlsTable[Claim ID],B38)=0),"Control not mapped to claim; ","")&amp;IF(AND(H38&lt;&gt;"",H38&lt;&gt;"Not run",OR(G38="",I38="",J38="",K38="")),"Complete performed-test record; ","")&amp;IF(AND(I38&lt;&gt;"",COUNTIFS(EvidenceTable[Evidence ID],I38,EvidenceTable[Claim ID],B38)=0),"Evidence not linked to claim; ",""))</f>
      </c>
    </row>
    <row r="39" ht="46" customHeight="1">
      <c r="A39" s="11"/>
      <c r="B39" s="11"/>
      <c r="C39" s="11"/>
      <c r="D39" s="11"/>
      <c r="E39" s="11"/>
      <c r="F39" s="11"/>
      <c r="G39" s="11"/>
      <c r="H39" s="11"/>
      <c r="I39" s="11"/>
      <c r="J39" s="11"/>
      <c r="K39" s="23"/>
      <c r="L39" s="22" t="str">
        <f>IF(COUNTA(A39:K39)=0,"",IF(A39="","Add ID; ","")&amp;IF(AND(A39&lt;&gt;"",COUNTIF(TestsTable[Test ID],A39)&gt;1),"Duplicate ID; ","")&amp;IF(B39="","Add claim link; ",IF(COUNTIF(ClaimsTable[Claim ID],B39)=0,"Unknown claim; ",""))&amp;IF(C39="","Link control; ","")&amp;IF(D39="","Set scenario; ","")&amp;IF(E39="","Define selection; ","")&amp;IF(F39="","Set criteria; ","")&amp;IF(H39="","Set result; ","")&amp;IF(AND(C39&lt;&gt;"",COUNTIFS(ControlsTable[Control ID],C39,ControlsTable[Claim ID],B39)=0),"Control not mapped to claim; ","")&amp;IF(AND(H39&lt;&gt;"",H39&lt;&gt;"Not run",OR(G39="",I39="",J39="",K39="")),"Complete performed-test record; ","")&amp;IF(AND(I39&lt;&gt;"",COUNTIFS(EvidenceTable[Evidence ID],I39,EvidenceTable[Claim ID],B39)=0),"Evidence not linked to claim; ",""))</f>
      </c>
    </row>
    <row r="40" ht="46" customHeight="1">
      <c r="A40" s="11"/>
      <c r="B40" s="11"/>
      <c r="C40" s="11"/>
      <c r="D40" s="11"/>
      <c r="E40" s="11"/>
      <c r="F40" s="11"/>
      <c r="G40" s="11"/>
      <c r="H40" s="11"/>
      <c r="I40" s="11"/>
      <c r="J40" s="11"/>
      <c r="K40" s="23"/>
      <c r="L40" s="22" t="str">
        <f>IF(COUNTA(A40:K40)=0,"",IF(A40="","Add ID; ","")&amp;IF(AND(A40&lt;&gt;"",COUNTIF(TestsTable[Test ID],A40)&gt;1),"Duplicate ID; ","")&amp;IF(B40="","Add claim link; ",IF(COUNTIF(ClaimsTable[Claim ID],B40)=0,"Unknown claim; ",""))&amp;IF(C40="","Link control; ","")&amp;IF(D40="","Set scenario; ","")&amp;IF(E40="","Define selection; ","")&amp;IF(F40="","Set criteria; ","")&amp;IF(H40="","Set result; ","")&amp;IF(AND(C40&lt;&gt;"",COUNTIFS(ControlsTable[Control ID],C40,ControlsTable[Claim ID],B40)=0),"Control not mapped to claim; ","")&amp;IF(AND(H40&lt;&gt;"",H40&lt;&gt;"Not run",OR(G40="",I40="",J40="",K40="")),"Complete performed-test record; ","")&amp;IF(AND(I40&lt;&gt;"",COUNTIFS(EvidenceTable[Evidence ID],I40,EvidenceTable[Claim ID],B40)=0),"Evidence not linked to claim; ",""))</f>
      </c>
    </row>
    <row r="41" ht="46" customHeight="1">
      <c r="A41" s="11"/>
      <c r="B41" s="11"/>
      <c r="C41" s="11"/>
      <c r="D41" s="11"/>
      <c r="E41" s="11"/>
      <c r="F41" s="11"/>
      <c r="G41" s="11"/>
      <c r="H41" s="11"/>
      <c r="I41" s="11"/>
      <c r="J41" s="11"/>
      <c r="K41" s="23"/>
      <c r="L41" s="22" t="str">
        <f>IF(COUNTA(A41:K41)=0,"",IF(A41="","Add ID; ","")&amp;IF(AND(A41&lt;&gt;"",COUNTIF(TestsTable[Test ID],A41)&gt;1),"Duplicate ID; ","")&amp;IF(B41="","Add claim link; ",IF(COUNTIF(ClaimsTable[Claim ID],B41)=0,"Unknown claim; ",""))&amp;IF(C41="","Link control; ","")&amp;IF(D41="","Set scenario; ","")&amp;IF(E41="","Define selection; ","")&amp;IF(F41="","Set criteria; ","")&amp;IF(H41="","Set result; ","")&amp;IF(AND(C41&lt;&gt;"",COUNTIFS(ControlsTable[Control ID],C41,ControlsTable[Claim ID],B41)=0),"Control not mapped to claim; ","")&amp;IF(AND(H41&lt;&gt;"",H41&lt;&gt;"Not run",OR(G41="",I41="",J41="",K41="")),"Complete performed-test record; ","")&amp;IF(AND(I41&lt;&gt;"",COUNTIFS(EvidenceTable[Evidence ID],I41,EvidenceTable[Claim ID],B41)=0),"Evidence not linked to claim; ",""))</f>
      </c>
    </row>
    <row r="42" ht="46" customHeight="1">
      <c r="A42" s="11"/>
      <c r="B42" s="11"/>
      <c r="C42" s="11"/>
      <c r="D42" s="11"/>
      <c r="E42" s="11"/>
      <c r="F42" s="11"/>
      <c r="G42" s="11"/>
      <c r="H42" s="11"/>
      <c r="I42" s="11"/>
      <c r="J42" s="11"/>
      <c r="K42" s="23"/>
      <c r="L42" s="22" t="str">
        <f>IF(COUNTA(A42:K42)=0,"",IF(A42="","Add ID; ","")&amp;IF(AND(A42&lt;&gt;"",COUNTIF(TestsTable[Test ID],A42)&gt;1),"Duplicate ID; ","")&amp;IF(B42="","Add claim link; ",IF(COUNTIF(ClaimsTable[Claim ID],B42)=0,"Unknown claim; ",""))&amp;IF(C42="","Link control; ","")&amp;IF(D42="","Set scenario; ","")&amp;IF(E42="","Define selection; ","")&amp;IF(F42="","Set criteria; ","")&amp;IF(H42="","Set result; ","")&amp;IF(AND(C42&lt;&gt;"",COUNTIFS(ControlsTable[Control ID],C42,ControlsTable[Claim ID],B42)=0),"Control not mapped to claim; ","")&amp;IF(AND(H42&lt;&gt;"",H42&lt;&gt;"Not run",OR(G42="",I42="",J42="",K42="")),"Complete performed-test record; ","")&amp;IF(AND(I42&lt;&gt;"",COUNTIFS(EvidenceTable[Evidence ID],I42,EvidenceTable[Claim ID],B42)=0),"Evidence not linked to claim; ",""))</f>
      </c>
    </row>
    <row r="43" ht="46" customHeight="1">
      <c r="A43" s="11"/>
      <c r="B43" s="11"/>
      <c r="C43" s="11"/>
      <c r="D43" s="11"/>
      <c r="E43" s="11"/>
      <c r="F43" s="11"/>
      <c r="G43" s="11"/>
      <c r="H43" s="11"/>
      <c r="I43" s="11"/>
      <c r="J43" s="11"/>
      <c r="K43" s="23"/>
      <c r="L43" s="22" t="str">
        <f>IF(COUNTA(A43:K43)=0,"",IF(A43="","Add ID; ","")&amp;IF(AND(A43&lt;&gt;"",COUNTIF(TestsTable[Test ID],A43)&gt;1),"Duplicate ID; ","")&amp;IF(B43="","Add claim link; ",IF(COUNTIF(ClaimsTable[Claim ID],B43)=0,"Unknown claim; ",""))&amp;IF(C43="","Link control; ","")&amp;IF(D43="","Set scenario; ","")&amp;IF(E43="","Define selection; ","")&amp;IF(F43="","Set criteria; ","")&amp;IF(H43="","Set result; ","")&amp;IF(AND(C43&lt;&gt;"",COUNTIFS(ControlsTable[Control ID],C43,ControlsTable[Claim ID],B43)=0),"Control not mapped to claim; ","")&amp;IF(AND(H43&lt;&gt;"",H43&lt;&gt;"Not run",OR(G43="",I43="",J43="",K43="")),"Complete performed-test record; ","")&amp;IF(AND(I43&lt;&gt;"",COUNTIFS(EvidenceTable[Evidence ID],I43,EvidenceTable[Claim ID],B43)=0),"Evidence not linked to claim; ",""))</f>
      </c>
    </row>
    <row r="44" ht="46" customHeight="1">
      <c r="A44" s="11"/>
      <c r="B44" s="11"/>
      <c r="C44" s="11"/>
      <c r="D44" s="11"/>
      <c r="E44" s="11"/>
      <c r="F44" s="11"/>
      <c r="G44" s="11"/>
      <c r="H44" s="11"/>
      <c r="I44" s="11"/>
      <c r="J44" s="11"/>
      <c r="K44" s="23"/>
      <c r="L44" s="22" t="str">
        <f>IF(COUNTA(A44:K44)=0,"",IF(A44="","Add ID; ","")&amp;IF(AND(A44&lt;&gt;"",COUNTIF(TestsTable[Test ID],A44)&gt;1),"Duplicate ID; ","")&amp;IF(B44="","Add claim link; ",IF(COUNTIF(ClaimsTable[Claim ID],B44)=0,"Unknown claim; ",""))&amp;IF(C44="","Link control; ","")&amp;IF(D44="","Set scenario; ","")&amp;IF(E44="","Define selection; ","")&amp;IF(F44="","Set criteria; ","")&amp;IF(H44="","Set result; ","")&amp;IF(AND(C44&lt;&gt;"",COUNTIFS(ControlsTable[Control ID],C44,ControlsTable[Claim ID],B44)=0),"Control not mapped to claim; ","")&amp;IF(AND(H44&lt;&gt;"",H44&lt;&gt;"Not run",OR(G44="",I44="",J44="",K44="")),"Complete performed-test record; ","")&amp;IF(AND(I44&lt;&gt;"",COUNTIFS(EvidenceTable[Evidence ID],I44,EvidenceTable[Claim ID],B44)=0),"Evidence not linked to claim; ",""))</f>
      </c>
    </row>
    <row r="45" ht="46" customHeight="1">
      <c r="A45" s="11"/>
      <c r="B45" s="11"/>
      <c r="C45" s="11"/>
      <c r="D45" s="11"/>
      <c r="E45" s="11"/>
      <c r="F45" s="11"/>
      <c r="G45" s="11"/>
      <c r="H45" s="11"/>
      <c r="I45" s="11"/>
      <c r="J45" s="11"/>
      <c r="K45" s="23"/>
      <c r="L45" s="22" t="str">
        <f>IF(COUNTA(A45:K45)=0,"",IF(A45="","Add ID; ","")&amp;IF(AND(A45&lt;&gt;"",COUNTIF(TestsTable[Test ID],A45)&gt;1),"Duplicate ID; ","")&amp;IF(B45="","Add claim link; ",IF(COUNTIF(ClaimsTable[Claim ID],B45)=0,"Unknown claim; ",""))&amp;IF(C45="","Link control; ","")&amp;IF(D45="","Set scenario; ","")&amp;IF(E45="","Define selection; ","")&amp;IF(F45="","Set criteria; ","")&amp;IF(H45="","Set result; ","")&amp;IF(AND(C45&lt;&gt;"",COUNTIFS(ControlsTable[Control ID],C45,ControlsTable[Claim ID],B45)=0),"Control not mapped to claim; ","")&amp;IF(AND(H45&lt;&gt;"",H45&lt;&gt;"Not run",OR(G45="",I45="",J45="",K45="")),"Complete performed-test record; ","")&amp;IF(AND(I45&lt;&gt;"",COUNTIFS(EvidenceTable[Evidence ID],I45,EvidenceTable[Claim ID],B45)=0),"Evidence not linked to claim; ",""))</f>
      </c>
    </row>
    <row r="46" ht="46" customHeight="1">
      <c r="A46" s="11"/>
      <c r="B46" s="11"/>
      <c r="C46" s="11"/>
      <c r="D46" s="11"/>
      <c r="E46" s="11"/>
      <c r="F46" s="11"/>
      <c r="G46" s="11"/>
      <c r="H46" s="11"/>
      <c r="I46" s="11"/>
      <c r="J46" s="11"/>
      <c r="K46" s="23"/>
      <c r="L46" s="22" t="str">
        <f>IF(COUNTA(A46:K46)=0,"",IF(A46="","Add ID; ","")&amp;IF(AND(A46&lt;&gt;"",COUNTIF(TestsTable[Test ID],A46)&gt;1),"Duplicate ID; ","")&amp;IF(B46="","Add claim link; ",IF(COUNTIF(ClaimsTable[Claim ID],B46)=0,"Unknown claim; ",""))&amp;IF(C46="","Link control; ","")&amp;IF(D46="","Set scenario; ","")&amp;IF(E46="","Define selection; ","")&amp;IF(F46="","Set criteria; ","")&amp;IF(H46="","Set result; ","")&amp;IF(AND(C46&lt;&gt;"",COUNTIFS(ControlsTable[Control ID],C46,ControlsTable[Claim ID],B46)=0),"Control not mapped to claim; ","")&amp;IF(AND(H46&lt;&gt;"",H46&lt;&gt;"Not run",OR(G46="",I46="",J46="",K46="")),"Complete performed-test record; ","")&amp;IF(AND(I46&lt;&gt;"",COUNTIFS(EvidenceTable[Evidence ID],I46,EvidenceTable[Claim ID],B46)=0),"Evidence not linked to claim; ",""))</f>
      </c>
    </row>
    <row r="47" ht="46" customHeight="1">
      <c r="A47" s="11"/>
      <c r="B47" s="11"/>
      <c r="C47" s="11"/>
      <c r="D47" s="11"/>
      <c r="E47" s="11"/>
      <c r="F47" s="11"/>
      <c r="G47" s="11"/>
      <c r="H47" s="11"/>
      <c r="I47" s="11"/>
      <c r="J47" s="11"/>
      <c r="K47" s="23"/>
      <c r="L47" s="22" t="str">
        <f>IF(COUNTA(A47:K47)=0,"",IF(A47="","Add ID; ","")&amp;IF(AND(A47&lt;&gt;"",COUNTIF(TestsTable[Test ID],A47)&gt;1),"Duplicate ID; ","")&amp;IF(B47="","Add claim link; ",IF(COUNTIF(ClaimsTable[Claim ID],B47)=0,"Unknown claim; ",""))&amp;IF(C47="","Link control; ","")&amp;IF(D47="","Set scenario; ","")&amp;IF(E47="","Define selection; ","")&amp;IF(F47="","Set criteria; ","")&amp;IF(H47="","Set result; ","")&amp;IF(AND(C47&lt;&gt;"",COUNTIFS(ControlsTable[Control ID],C47,ControlsTable[Claim ID],B47)=0),"Control not mapped to claim; ","")&amp;IF(AND(H47&lt;&gt;"",H47&lt;&gt;"Not run",OR(G47="",I47="",J47="",K47="")),"Complete performed-test record; ","")&amp;IF(AND(I47&lt;&gt;"",COUNTIFS(EvidenceTable[Evidence ID],I47,EvidenceTable[Claim ID],B47)=0),"Evidence not linked to claim; ",""))</f>
      </c>
    </row>
    <row r="48" ht="46" customHeight="1">
      <c r="A48" s="11"/>
      <c r="B48" s="11"/>
      <c r="C48" s="11"/>
      <c r="D48" s="11"/>
      <c r="E48" s="11"/>
      <c r="F48" s="11"/>
      <c r="G48" s="11"/>
      <c r="H48" s="11"/>
      <c r="I48" s="11"/>
      <c r="J48" s="11"/>
      <c r="K48" s="23"/>
      <c r="L48" s="22" t="str">
        <f>IF(COUNTA(A48:K48)=0,"",IF(A48="","Add ID; ","")&amp;IF(AND(A48&lt;&gt;"",COUNTIF(TestsTable[Test ID],A48)&gt;1),"Duplicate ID; ","")&amp;IF(B48="","Add claim link; ",IF(COUNTIF(ClaimsTable[Claim ID],B48)=0,"Unknown claim; ",""))&amp;IF(C48="","Link control; ","")&amp;IF(D48="","Set scenario; ","")&amp;IF(E48="","Define selection; ","")&amp;IF(F48="","Set criteria; ","")&amp;IF(H48="","Set result; ","")&amp;IF(AND(C48&lt;&gt;"",COUNTIFS(ControlsTable[Control ID],C48,ControlsTable[Claim ID],B48)=0),"Control not mapped to claim; ","")&amp;IF(AND(H48&lt;&gt;"",H48&lt;&gt;"Not run",OR(G48="",I48="",J48="",K48="")),"Complete performed-test record; ","")&amp;IF(AND(I48&lt;&gt;"",COUNTIFS(EvidenceTable[Evidence ID],I48,EvidenceTable[Claim ID],B48)=0),"Evidence not linked to claim; ",""))</f>
      </c>
    </row>
    <row r="49" ht="46" customHeight="1">
      <c r="A49" s="11"/>
      <c r="B49" s="11"/>
      <c r="C49" s="11"/>
      <c r="D49" s="11"/>
      <c r="E49" s="11"/>
      <c r="F49" s="11"/>
      <c r="G49" s="11"/>
      <c r="H49" s="11"/>
      <c r="I49" s="11"/>
      <c r="J49" s="11"/>
      <c r="K49" s="23"/>
      <c r="L49" s="22" t="str">
        <f>IF(COUNTA(A49:K49)=0,"",IF(A49="","Add ID; ","")&amp;IF(AND(A49&lt;&gt;"",COUNTIF(TestsTable[Test ID],A49)&gt;1),"Duplicate ID; ","")&amp;IF(B49="","Add claim link; ",IF(COUNTIF(ClaimsTable[Claim ID],B49)=0,"Unknown claim; ",""))&amp;IF(C49="","Link control; ","")&amp;IF(D49="","Set scenario; ","")&amp;IF(E49="","Define selection; ","")&amp;IF(F49="","Set criteria; ","")&amp;IF(H49="","Set result; ","")&amp;IF(AND(C49&lt;&gt;"",COUNTIFS(ControlsTable[Control ID],C49,ControlsTable[Claim ID],B49)=0),"Control not mapped to claim; ","")&amp;IF(AND(H49&lt;&gt;"",H49&lt;&gt;"Not run",OR(G49="",I49="",J49="",K49="")),"Complete performed-test record; ","")&amp;IF(AND(I49&lt;&gt;"",COUNTIFS(EvidenceTable[Evidence ID],I49,EvidenceTable[Claim ID],B49)=0),"Evidence not linked to claim; ",""))</f>
      </c>
    </row>
    <row r="50" ht="46" customHeight="1">
      <c r="A50" s="11"/>
      <c r="B50" s="11"/>
      <c r="C50" s="11"/>
      <c r="D50" s="11"/>
      <c r="E50" s="11"/>
      <c r="F50" s="11"/>
      <c r="G50" s="11"/>
      <c r="H50" s="11"/>
      <c r="I50" s="11"/>
      <c r="J50" s="11"/>
      <c r="K50" s="23"/>
      <c r="L50" s="22" t="str">
        <f>IF(COUNTA(A50:K50)=0,"",IF(A50="","Add ID; ","")&amp;IF(AND(A50&lt;&gt;"",COUNTIF(TestsTable[Test ID],A50)&gt;1),"Duplicate ID; ","")&amp;IF(B50="","Add claim link; ",IF(COUNTIF(ClaimsTable[Claim ID],B50)=0,"Unknown claim; ",""))&amp;IF(C50="","Link control; ","")&amp;IF(D50="","Set scenario; ","")&amp;IF(E50="","Define selection; ","")&amp;IF(F50="","Set criteria; ","")&amp;IF(H50="","Set result; ","")&amp;IF(AND(C50&lt;&gt;"",COUNTIFS(ControlsTable[Control ID],C50,ControlsTable[Claim ID],B50)=0),"Control not mapped to claim; ","")&amp;IF(AND(H50&lt;&gt;"",H50&lt;&gt;"Not run",OR(G50="",I50="",J50="",K50="")),"Complete performed-test record; ","")&amp;IF(AND(I50&lt;&gt;"",COUNTIFS(EvidenceTable[Evidence ID],I50,EvidenceTable[Claim ID],B50)=0),"Evidence not linked to claim; ",""))</f>
      </c>
    </row>
    <row r="51" ht="46" customHeight="1">
      <c r="A51" s="11"/>
      <c r="B51" s="11"/>
      <c r="C51" s="11"/>
      <c r="D51" s="11"/>
      <c r="E51" s="11"/>
      <c r="F51" s="11"/>
      <c r="G51" s="11"/>
      <c r="H51" s="11"/>
      <c r="I51" s="11"/>
      <c r="J51" s="11"/>
      <c r="K51" s="23"/>
      <c r="L51" s="22" t="str">
        <f>IF(COUNTA(A51:K51)=0,"",IF(A51="","Add ID; ","")&amp;IF(AND(A51&lt;&gt;"",COUNTIF(TestsTable[Test ID],A51)&gt;1),"Duplicate ID; ","")&amp;IF(B51="","Add claim link; ",IF(COUNTIF(ClaimsTable[Claim ID],B51)=0,"Unknown claim; ",""))&amp;IF(C51="","Link control; ","")&amp;IF(D51="","Set scenario; ","")&amp;IF(E51="","Define selection; ","")&amp;IF(F51="","Set criteria; ","")&amp;IF(H51="","Set result; ","")&amp;IF(AND(C51&lt;&gt;"",COUNTIFS(ControlsTable[Control ID],C51,ControlsTable[Claim ID],B51)=0),"Control not mapped to claim; ","")&amp;IF(AND(H51&lt;&gt;"",H51&lt;&gt;"Not run",OR(G51="",I51="",J51="",K51="")),"Complete performed-test record; ","")&amp;IF(AND(I51&lt;&gt;"",COUNTIFS(EvidenceTable[Evidence ID],I51,EvidenceTable[Claim ID],B51)=0),"Evidence not linked to claim; ",""))</f>
      </c>
    </row>
    <row r="52" ht="46" customHeight="1">
      <c r="A52" s="11"/>
      <c r="B52" s="11"/>
      <c r="C52" s="11"/>
      <c r="D52" s="11"/>
      <c r="E52" s="11"/>
      <c r="F52" s="11"/>
      <c r="G52" s="11"/>
      <c r="H52" s="11"/>
      <c r="I52" s="11"/>
      <c r="J52" s="11"/>
      <c r="K52" s="23"/>
      <c r="L52" s="22" t="str">
        <f>IF(COUNTA(A52:K52)=0,"",IF(A52="","Add ID; ","")&amp;IF(AND(A52&lt;&gt;"",COUNTIF(TestsTable[Test ID],A52)&gt;1),"Duplicate ID; ","")&amp;IF(B52="","Add claim link; ",IF(COUNTIF(ClaimsTable[Claim ID],B52)=0,"Unknown claim; ",""))&amp;IF(C52="","Link control; ","")&amp;IF(D52="","Set scenario; ","")&amp;IF(E52="","Define selection; ","")&amp;IF(F52="","Set criteria; ","")&amp;IF(H52="","Set result; ","")&amp;IF(AND(C52&lt;&gt;"",COUNTIFS(ControlsTable[Control ID],C52,ControlsTable[Claim ID],B52)=0),"Control not mapped to claim; ","")&amp;IF(AND(H52&lt;&gt;"",H52&lt;&gt;"Not run",OR(G52="",I52="",J52="",K52="")),"Complete performed-test record; ","")&amp;IF(AND(I52&lt;&gt;"",COUNTIFS(EvidenceTable[Evidence ID],I52,EvidenceTable[Claim ID],B52)=0),"Evidence not linked to claim; ",""))</f>
      </c>
    </row>
    <row r="53" ht="46" customHeight="1">
      <c r="A53" s="11"/>
      <c r="B53" s="11"/>
      <c r="C53" s="11"/>
      <c r="D53" s="11"/>
      <c r="E53" s="11"/>
      <c r="F53" s="11"/>
      <c r="G53" s="11"/>
      <c r="H53" s="11"/>
      <c r="I53" s="11"/>
      <c r="J53" s="11"/>
      <c r="K53" s="23"/>
      <c r="L53" s="22" t="str">
        <f>IF(COUNTA(A53:K53)=0,"",IF(A53="","Add ID; ","")&amp;IF(AND(A53&lt;&gt;"",COUNTIF(TestsTable[Test ID],A53)&gt;1),"Duplicate ID; ","")&amp;IF(B53="","Add claim link; ",IF(COUNTIF(ClaimsTable[Claim ID],B53)=0,"Unknown claim; ",""))&amp;IF(C53="","Link control; ","")&amp;IF(D53="","Set scenario; ","")&amp;IF(E53="","Define selection; ","")&amp;IF(F53="","Set criteria; ","")&amp;IF(H53="","Set result; ","")&amp;IF(AND(C53&lt;&gt;"",COUNTIFS(ControlsTable[Control ID],C53,ControlsTable[Claim ID],B53)=0),"Control not mapped to claim; ","")&amp;IF(AND(H53&lt;&gt;"",H53&lt;&gt;"Not run",OR(G53="",I53="",J53="",K53="")),"Complete performed-test record; ","")&amp;IF(AND(I53&lt;&gt;"",COUNTIFS(EvidenceTable[Evidence ID],I53,EvidenceTable[Claim ID],B53)=0),"Evidence not linked to claim; ",""))</f>
      </c>
    </row>
    <row r="54" ht="46" customHeight="1">
      <c r="A54" s="11"/>
      <c r="B54" s="11"/>
      <c r="C54" s="11"/>
      <c r="D54" s="11"/>
      <c r="E54" s="11"/>
      <c r="F54" s="11"/>
      <c r="G54" s="11"/>
      <c r="H54" s="11"/>
      <c r="I54" s="11"/>
      <c r="J54" s="11"/>
      <c r="K54" s="23"/>
      <c r="L54" s="22" t="str">
        <f>IF(COUNTA(A54:K54)=0,"",IF(A54="","Add ID; ","")&amp;IF(AND(A54&lt;&gt;"",COUNTIF(TestsTable[Test ID],A54)&gt;1),"Duplicate ID; ","")&amp;IF(B54="","Add claim link; ",IF(COUNTIF(ClaimsTable[Claim ID],B54)=0,"Unknown claim; ",""))&amp;IF(C54="","Link control; ","")&amp;IF(D54="","Set scenario; ","")&amp;IF(E54="","Define selection; ","")&amp;IF(F54="","Set criteria; ","")&amp;IF(H54="","Set result; ","")&amp;IF(AND(C54&lt;&gt;"",COUNTIFS(ControlsTable[Control ID],C54,ControlsTable[Claim ID],B54)=0),"Control not mapped to claim; ","")&amp;IF(AND(H54&lt;&gt;"",H54&lt;&gt;"Not run",OR(G54="",I54="",J54="",K54="")),"Complete performed-test record; ","")&amp;IF(AND(I54&lt;&gt;"",COUNTIFS(EvidenceTable[Evidence ID],I54,EvidenceTable[Claim ID],B54)=0),"Evidence not linked to claim; ",""))</f>
      </c>
    </row>
    <row r="55" ht="46" customHeight="1">
      <c r="A55" s="11"/>
      <c r="B55" s="11"/>
      <c r="C55" s="11"/>
      <c r="D55" s="11"/>
      <c r="E55" s="11"/>
      <c r="F55" s="11"/>
      <c r="G55" s="11"/>
      <c r="H55" s="11"/>
      <c r="I55" s="11"/>
      <c r="J55" s="11"/>
      <c r="K55" s="23"/>
      <c r="L55" s="22" t="str">
        <f>IF(COUNTA(A55:K55)=0,"",IF(A55="","Add ID; ","")&amp;IF(AND(A55&lt;&gt;"",COUNTIF(TestsTable[Test ID],A55)&gt;1),"Duplicate ID; ","")&amp;IF(B55="","Add claim link; ",IF(COUNTIF(ClaimsTable[Claim ID],B55)=0,"Unknown claim; ",""))&amp;IF(C55="","Link control; ","")&amp;IF(D55="","Set scenario; ","")&amp;IF(E55="","Define selection; ","")&amp;IF(F55="","Set criteria; ","")&amp;IF(H55="","Set result; ","")&amp;IF(AND(C55&lt;&gt;"",COUNTIFS(ControlsTable[Control ID],C55,ControlsTable[Claim ID],B55)=0),"Control not mapped to claim; ","")&amp;IF(AND(H55&lt;&gt;"",H55&lt;&gt;"Not run",OR(G55="",I55="",J55="",K55="")),"Complete performed-test record; ","")&amp;IF(AND(I55&lt;&gt;"",COUNTIFS(EvidenceTable[Evidence ID],I55,EvidenceTable[Claim ID],B55)=0),"Evidence not linked to claim; ",""))</f>
      </c>
    </row>
    <row r="56" ht="46" customHeight="1">
      <c r="A56" s="11"/>
      <c r="B56" s="11"/>
      <c r="C56" s="11"/>
      <c r="D56" s="11"/>
      <c r="E56" s="11"/>
      <c r="F56" s="11"/>
      <c r="G56" s="11"/>
      <c r="H56" s="11"/>
      <c r="I56" s="11"/>
      <c r="J56" s="11"/>
      <c r="K56" s="23"/>
      <c r="L56" s="22" t="str">
        <f>IF(COUNTA(A56:K56)=0,"",IF(A56="","Add ID; ","")&amp;IF(AND(A56&lt;&gt;"",COUNTIF(TestsTable[Test ID],A56)&gt;1),"Duplicate ID; ","")&amp;IF(B56="","Add claim link; ",IF(COUNTIF(ClaimsTable[Claim ID],B56)=0,"Unknown claim; ",""))&amp;IF(C56="","Link control; ","")&amp;IF(D56="","Set scenario; ","")&amp;IF(E56="","Define selection; ","")&amp;IF(F56="","Set criteria; ","")&amp;IF(H56="","Set result; ","")&amp;IF(AND(C56&lt;&gt;"",COUNTIFS(ControlsTable[Control ID],C56,ControlsTable[Claim ID],B56)=0),"Control not mapped to claim; ","")&amp;IF(AND(H56&lt;&gt;"",H56&lt;&gt;"Not run",OR(G56="",I56="",J56="",K56="")),"Complete performed-test record; ","")&amp;IF(AND(I56&lt;&gt;"",COUNTIFS(EvidenceTable[Evidence ID],I56,EvidenceTable[Claim ID],B56)=0),"Evidence not linked to claim; ",""))</f>
      </c>
    </row>
    <row r="57" ht="46" customHeight="1">
      <c r="A57" s="11"/>
      <c r="B57" s="11"/>
      <c r="C57" s="11"/>
      <c r="D57" s="11"/>
      <c r="E57" s="11"/>
      <c r="F57" s="11"/>
      <c r="G57" s="11"/>
      <c r="H57" s="11"/>
      <c r="I57" s="11"/>
      <c r="J57" s="11"/>
      <c r="K57" s="23"/>
      <c r="L57" s="22" t="str">
        <f>IF(COUNTA(A57:K57)=0,"",IF(A57="","Add ID; ","")&amp;IF(AND(A57&lt;&gt;"",COUNTIF(TestsTable[Test ID],A57)&gt;1),"Duplicate ID; ","")&amp;IF(B57="","Add claim link; ",IF(COUNTIF(ClaimsTable[Claim ID],B57)=0,"Unknown claim; ",""))&amp;IF(C57="","Link control; ","")&amp;IF(D57="","Set scenario; ","")&amp;IF(E57="","Define selection; ","")&amp;IF(F57="","Set criteria; ","")&amp;IF(H57="","Set result; ","")&amp;IF(AND(C57&lt;&gt;"",COUNTIFS(ControlsTable[Control ID],C57,ControlsTable[Claim ID],B57)=0),"Control not mapped to claim; ","")&amp;IF(AND(H57&lt;&gt;"",H57&lt;&gt;"Not run",OR(G57="",I57="",J57="",K57="")),"Complete performed-test record; ","")&amp;IF(AND(I57&lt;&gt;"",COUNTIFS(EvidenceTable[Evidence ID],I57,EvidenceTable[Claim ID],B57)=0),"Evidence not linked to claim; ",""))</f>
      </c>
    </row>
    <row r="58" ht="46" customHeight="1">
      <c r="A58" s="11"/>
      <c r="B58" s="11"/>
      <c r="C58" s="11"/>
      <c r="D58" s="11"/>
      <c r="E58" s="11"/>
      <c r="F58" s="11"/>
      <c r="G58" s="11"/>
      <c r="H58" s="11"/>
      <c r="I58" s="11"/>
      <c r="J58" s="11"/>
      <c r="K58" s="23"/>
      <c r="L58" s="22" t="str">
        <f>IF(COUNTA(A58:K58)=0,"",IF(A58="","Add ID; ","")&amp;IF(AND(A58&lt;&gt;"",COUNTIF(TestsTable[Test ID],A58)&gt;1),"Duplicate ID; ","")&amp;IF(B58="","Add claim link; ",IF(COUNTIF(ClaimsTable[Claim ID],B58)=0,"Unknown claim; ",""))&amp;IF(C58="","Link control; ","")&amp;IF(D58="","Set scenario; ","")&amp;IF(E58="","Define selection; ","")&amp;IF(F58="","Set criteria; ","")&amp;IF(H58="","Set result; ","")&amp;IF(AND(C58&lt;&gt;"",COUNTIFS(ControlsTable[Control ID],C58,ControlsTable[Claim ID],B58)=0),"Control not mapped to claim; ","")&amp;IF(AND(H58&lt;&gt;"",H58&lt;&gt;"Not run",OR(G58="",I58="",J58="",K58="")),"Complete performed-test record; ","")&amp;IF(AND(I58&lt;&gt;"",COUNTIFS(EvidenceTable[Evidence ID],I58,EvidenceTable[Claim ID],B58)=0),"Evidence not linked to claim; ",""))</f>
      </c>
    </row>
    <row r="59" ht="46" customHeight="1">
      <c r="A59" s="11"/>
      <c r="B59" s="11"/>
      <c r="C59" s="11"/>
      <c r="D59" s="11"/>
      <c r="E59" s="11"/>
      <c r="F59" s="11"/>
      <c r="G59" s="11"/>
      <c r="H59" s="11"/>
      <c r="I59" s="11"/>
      <c r="J59" s="11"/>
      <c r="K59" s="23"/>
      <c r="L59" s="22" t="str">
        <f>IF(COUNTA(A59:K59)=0,"",IF(A59="","Add ID; ","")&amp;IF(AND(A59&lt;&gt;"",COUNTIF(TestsTable[Test ID],A59)&gt;1),"Duplicate ID; ","")&amp;IF(B59="","Add claim link; ",IF(COUNTIF(ClaimsTable[Claim ID],B59)=0,"Unknown claim; ",""))&amp;IF(C59="","Link control; ","")&amp;IF(D59="","Set scenario; ","")&amp;IF(E59="","Define selection; ","")&amp;IF(F59="","Set criteria; ","")&amp;IF(H59="","Set result; ","")&amp;IF(AND(C59&lt;&gt;"",COUNTIFS(ControlsTable[Control ID],C59,ControlsTable[Claim ID],B59)=0),"Control not mapped to claim; ","")&amp;IF(AND(H59&lt;&gt;"",H59&lt;&gt;"Not run",OR(G59="",I59="",J59="",K59="")),"Complete performed-test record; ","")&amp;IF(AND(I59&lt;&gt;"",COUNTIFS(EvidenceTable[Evidence ID],I59,EvidenceTable[Claim ID],B59)=0),"Evidence not linked to claim; ",""))</f>
      </c>
    </row>
    <row r="60" ht="46" customHeight="1">
      <c r="A60" s="11"/>
      <c r="B60" s="11"/>
      <c r="C60" s="11"/>
      <c r="D60" s="11"/>
      <c r="E60" s="11"/>
      <c r="F60" s="11"/>
      <c r="G60" s="11"/>
      <c r="H60" s="11"/>
      <c r="I60" s="11"/>
      <c r="J60" s="11"/>
      <c r="K60" s="23"/>
      <c r="L60" s="22" t="str">
        <f>IF(COUNTA(A60:K60)=0,"",IF(A60="","Add ID; ","")&amp;IF(AND(A60&lt;&gt;"",COUNTIF(TestsTable[Test ID],A60)&gt;1),"Duplicate ID; ","")&amp;IF(B60="","Add claim link; ",IF(COUNTIF(ClaimsTable[Claim ID],B60)=0,"Unknown claim; ",""))&amp;IF(C60="","Link control; ","")&amp;IF(D60="","Set scenario; ","")&amp;IF(E60="","Define selection; ","")&amp;IF(F60="","Set criteria; ","")&amp;IF(H60="","Set result; ","")&amp;IF(AND(C60&lt;&gt;"",COUNTIFS(ControlsTable[Control ID],C60,ControlsTable[Claim ID],B60)=0),"Control not mapped to claim; ","")&amp;IF(AND(H60&lt;&gt;"",H60&lt;&gt;"Not run",OR(G60="",I60="",J60="",K60="")),"Complete performed-test record; ","")&amp;IF(AND(I60&lt;&gt;"",COUNTIFS(EvidenceTable[Evidence ID],I60,EvidenceTable[Claim ID],B60)=0),"Evidence not linked to claim; ",""))</f>
      </c>
    </row>
    <row r="61" ht="46" customHeight="1">
      <c r="A61" s="11"/>
      <c r="B61" s="11"/>
      <c r="C61" s="11"/>
      <c r="D61" s="11"/>
      <c r="E61" s="11"/>
      <c r="F61" s="11"/>
      <c r="G61" s="11"/>
      <c r="H61" s="11"/>
      <c r="I61" s="11"/>
      <c r="J61" s="11"/>
      <c r="K61" s="23"/>
      <c r="L61" s="22" t="str">
        <f>IF(COUNTA(A61:K61)=0,"",IF(A61="","Add ID; ","")&amp;IF(AND(A61&lt;&gt;"",COUNTIF(TestsTable[Test ID],A61)&gt;1),"Duplicate ID; ","")&amp;IF(B61="","Add claim link; ",IF(COUNTIF(ClaimsTable[Claim ID],B61)=0,"Unknown claim; ",""))&amp;IF(C61="","Link control; ","")&amp;IF(D61="","Set scenario; ","")&amp;IF(E61="","Define selection; ","")&amp;IF(F61="","Set criteria; ","")&amp;IF(H61="","Set result; ","")&amp;IF(AND(C61&lt;&gt;"",COUNTIFS(ControlsTable[Control ID],C61,ControlsTable[Claim ID],B61)=0),"Control not mapped to claim; ","")&amp;IF(AND(H61&lt;&gt;"",H61&lt;&gt;"Not run",OR(G61="",I61="",J61="",K61="")),"Complete performed-test record; ","")&amp;IF(AND(I61&lt;&gt;"",COUNTIFS(EvidenceTable[Evidence ID],I61,EvidenceTable[Claim ID],B61)=0),"Evidence not linked to claim; ",""))</f>
      </c>
    </row>
    <row r="62" ht="46" customHeight="1">
      <c r="A62" s="11"/>
      <c r="B62" s="11"/>
      <c r="C62" s="11"/>
      <c r="D62" s="11"/>
      <c r="E62" s="11"/>
      <c r="F62" s="11"/>
      <c r="G62" s="11"/>
      <c r="H62" s="11"/>
      <c r="I62" s="11"/>
      <c r="J62" s="11"/>
      <c r="K62" s="23"/>
      <c r="L62" s="22" t="str">
        <f>IF(COUNTA(A62:K62)=0,"",IF(A62="","Add ID; ","")&amp;IF(AND(A62&lt;&gt;"",COUNTIF(TestsTable[Test ID],A62)&gt;1),"Duplicate ID; ","")&amp;IF(B62="","Add claim link; ",IF(COUNTIF(ClaimsTable[Claim ID],B62)=0,"Unknown claim; ",""))&amp;IF(C62="","Link control; ","")&amp;IF(D62="","Set scenario; ","")&amp;IF(E62="","Define selection; ","")&amp;IF(F62="","Set criteria; ","")&amp;IF(H62="","Set result; ","")&amp;IF(AND(C62&lt;&gt;"",COUNTIFS(ControlsTable[Control ID],C62,ControlsTable[Claim ID],B62)=0),"Control not mapped to claim; ","")&amp;IF(AND(H62&lt;&gt;"",H62&lt;&gt;"Not run",OR(G62="",I62="",J62="",K62="")),"Complete performed-test record; ","")&amp;IF(AND(I62&lt;&gt;"",COUNTIFS(EvidenceTable[Evidence ID],I62,EvidenceTable[Claim ID],B62)=0),"Evidence not linked to claim; ",""))</f>
      </c>
    </row>
    <row r="63" ht="46" customHeight="1">
      <c r="A63" s="11"/>
      <c r="B63" s="11"/>
      <c r="C63" s="11"/>
      <c r="D63" s="11"/>
      <c r="E63" s="11"/>
      <c r="F63" s="11"/>
      <c r="G63" s="11"/>
      <c r="H63" s="11"/>
      <c r="I63" s="11"/>
      <c r="J63" s="11"/>
      <c r="K63" s="23"/>
      <c r="L63" s="22" t="str">
        <f>IF(COUNTA(A63:K63)=0,"",IF(A63="","Add ID; ","")&amp;IF(AND(A63&lt;&gt;"",COUNTIF(TestsTable[Test ID],A63)&gt;1),"Duplicate ID; ","")&amp;IF(B63="","Add claim link; ",IF(COUNTIF(ClaimsTable[Claim ID],B63)=0,"Unknown claim; ",""))&amp;IF(C63="","Link control; ","")&amp;IF(D63="","Set scenario; ","")&amp;IF(E63="","Define selection; ","")&amp;IF(F63="","Set criteria; ","")&amp;IF(H63="","Set result; ","")&amp;IF(AND(C63&lt;&gt;"",COUNTIFS(ControlsTable[Control ID],C63,ControlsTable[Claim ID],B63)=0),"Control not mapped to claim; ","")&amp;IF(AND(H63&lt;&gt;"",H63&lt;&gt;"Not run",OR(G63="",I63="",J63="",K63="")),"Complete performed-test record; ","")&amp;IF(AND(I63&lt;&gt;"",COUNTIFS(EvidenceTable[Evidence ID],I63,EvidenceTable[Claim ID],B63)=0),"Evidence not linked to claim; ",""))</f>
      </c>
    </row>
    <row r="64" ht="46" customHeight="1">
      <c r="A64" s="11"/>
      <c r="B64" s="11"/>
      <c r="C64" s="11"/>
      <c r="D64" s="11"/>
      <c r="E64" s="11"/>
      <c r="F64" s="11"/>
      <c r="G64" s="11"/>
      <c r="H64" s="11"/>
      <c r="I64" s="11"/>
      <c r="J64" s="11"/>
      <c r="K64" s="23"/>
      <c r="L64" s="22" t="str">
        <f>IF(COUNTA(A64:K64)=0,"",IF(A64="","Add ID; ","")&amp;IF(AND(A64&lt;&gt;"",COUNTIF(TestsTable[Test ID],A64)&gt;1),"Duplicate ID; ","")&amp;IF(B64="","Add claim link; ",IF(COUNTIF(ClaimsTable[Claim ID],B64)=0,"Unknown claim; ",""))&amp;IF(C64="","Link control; ","")&amp;IF(D64="","Set scenario; ","")&amp;IF(E64="","Define selection; ","")&amp;IF(F64="","Set criteria; ","")&amp;IF(H64="","Set result; ","")&amp;IF(AND(C64&lt;&gt;"",COUNTIFS(ControlsTable[Control ID],C64,ControlsTable[Claim ID],B64)=0),"Control not mapped to claim; ","")&amp;IF(AND(H64&lt;&gt;"",H64&lt;&gt;"Not run",OR(G64="",I64="",J64="",K64="")),"Complete performed-test record; ","")&amp;IF(AND(I64&lt;&gt;"",COUNTIFS(EvidenceTable[Evidence ID],I64,EvidenceTable[Claim ID],B64)=0),"Evidence not linked to claim; ",""))</f>
      </c>
    </row>
    <row r="65" ht="46" customHeight="1">
      <c r="A65" s="11"/>
      <c r="B65" s="11"/>
      <c r="C65" s="11"/>
      <c r="D65" s="11"/>
      <c r="E65" s="11"/>
      <c r="F65" s="11"/>
      <c r="G65" s="11"/>
      <c r="H65" s="11"/>
      <c r="I65" s="11"/>
      <c r="J65" s="11"/>
      <c r="K65" s="23"/>
      <c r="L65" s="22" t="str">
        <f>IF(COUNTA(A65:K65)=0,"",IF(A65="","Add ID; ","")&amp;IF(AND(A65&lt;&gt;"",COUNTIF(TestsTable[Test ID],A65)&gt;1),"Duplicate ID; ","")&amp;IF(B65="","Add claim link; ",IF(COUNTIF(ClaimsTable[Claim ID],B65)=0,"Unknown claim; ",""))&amp;IF(C65="","Link control; ","")&amp;IF(D65="","Set scenario; ","")&amp;IF(E65="","Define selection; ","")&amp;IF(F65="","Set criteria; ","")&amp;IF(H65="","Set result; ","")&amp;IF(AND(C65&lt;&gt;"",COUNTIFS(ControlsTable[Control ID],C65,ControlsTable[Claim ID],B65)=0),"Control not mapped to claim; ","")&amp;IF(AND(H65&lt;&gt;"",H65&lt;&gt;"Not run",OR(G65="",I65="",J65="",K65="")),"Complete performed-test record; ","")&amp;IF(AND(I65&lt;&gt;"",COUNTIFS(EvidenceTable[Evidence ID],I65,EvidenceTable[Claim ID],B65)=0),"Evidence not linked to claim; ",""))</f>
      </c>
    </row>
    <row r="66" ht="46" customHeight="1">
      <c r="A66" s="11"/>
      <c r="B66" s="11"/>
      <c r="C66" s="11"/>
      <c r="D66" s="11"/>
      <c r="E66" s="11"/>
      <c r="F66" s="11"/>
      <c r="G66" s="11"/>
      <c r="H66" s="11"/>
      <c r="I66" s="11"/>
      <c r="J66" s="11"/>
      <c r="K66" s="23"/>
      <c r="L66" s="22" t="str">
        <f>IF(COUNTA(A66:K66)=0,"",IF(A66="","Add ID; ","")&amp;IF(AND(A66&lt;&gt;"",COUNTIF(TestsTable[Test ID],A66)&gt;1),"Duplicate ID; ","")&amp;IF(B66="","Add claim link; ",IF(COUNTIF(ClaimsTable[Claim ID],B66)=0,"Unknown claim; ",""))&amp;IF(C66="","Link control; ","")&amp;IF(D66="","Set scenario; ","")&amp;IF(E66="","Define selection; ","")&amp;IF(F66="","Set criteria; ","")&amp;IF(H66="","Set result; ","")&amp;IF(AND(C66&lt;&gt;"",COUNTIFS(ControlsTable[Control ID],C66,ControlsTable[Claim ID],B66)=0),"Control not mapped to claim; ","")&amp;IF(AND(H66&lt;&gt;"",H66&lt;&gt;"Not run",OR(G66="",I66="",J66="",K66="")),"Complete performed-test record; ","")&amp;IF(AND(I66&lt;&gt;"",COUNTIFS(EvidenceTable[Evidence ID],I66,EvidenceTable[Claim ID],B66)=0),"Evidence not linked to claim; ",""))</f>
      </c>
    </row>
    <row r="67" ht="46" customHeight="1">
      <c r="A67" s="11"/>
      <c r="B67" s="11"/>
      <c r="C67" s="11"/>
      <c r="D67" s="11"/>
      <c r="E67" s="11"/>
      <c r="F67" s="11"/>
      <c r="G67" s="11"/>
      <c r="H67" s="11"/>
      <c r="I67" s="11"/>
      <c r="J67" s="11"/>
      <c r="K67" s="23"/>
      <c r="L67" s="22" t="str">
        <f>IF(COUNTA(A67:K67)=0,"",IF(A67="","Add ID; ","")&amp;IF(AND(A67&lt;&gt;"",COUNTIF(TestsTable[Test ID],A67)&gt;1),"Duplicate ID; ","")&amp;IF(B67="","Add claim link; ",IF(COUNTIF(ClaimsTable[Claim ID],B67)=0,"Unknown claim; ",""))&amp;IF(C67="","Link control; ","")&amp;IF(D67="","Set scenario; ","")&amp;IF(E67="","Define selection; ","")&amp;IF(F67="","Set criteria; ","")&amp;IF(H67="","Set result; ","")&amp;IF(AND(C67&lt;&gt;"",COUNTIFS(ControlsTable[Control ID],C67,ControlsTable[Claim ID],B67)=0),"Control not mapped to claim; ","")&amp;IF(AND(H67&lt;&gt;"",H67&lt;&gt;"Not run",OR(G67="",I67="",J67="",K67="")),"Complete performed-test record; ","")&amp;IF(AND(I67&lt;&gt;"",COUNTIFS(EvidenceTable[Evidence ID],I67,EvidenceTable[Claim ID],B67)=0),"Evidence not linked to claim; ",""))</f>
      </c>
    </row>
    <row r="68" ht="46" customHeight="1">
      <c r="A68" s="11"/>
      <c r="B68" s="11"/>
      <c r="C68" s="11"/>
      <c r="D68" s="11"/>
      <c r="E68" s="11"/>
      <c r="F68" s="11"/>
      <c r="G68" s="11"/>
      <c r="H68" s="11"/>
      <c r="I68" s="11"/>
      <c r="J68" s="11"/>
      <c r="K68" s="23"/>
      <c r="L68" s="22" t="str">
        <f>IF(COUNTA(A68:K68)=0,"",IF(A68="","Add ID; ","")&amp;IF(AND(A68&lt;&gt;"",COUNTIF(TestsTable[Test ID],A68)&gt;1),"Duplicate ID; ","")&amp;IF(B68="","Add claim link; ",IF(COUNTIF(ClaimsTable[Claim ID],B68)=0,"Unknown claim; ",""))&amp;IF(C68="","Link control; ","")&amp;IF(D68="","Set scenario; ","")&amp;IF(E68="","Define selection; ","")&amp;IF(F68="","Set criteria; ","")&amp;IF(H68="","Set result; ","")&amp;IF(AND(C68&lt;&gt;"",COUNTIFS(ControlsTable[Control ID],C68,ControlsTable[Claim ID],B68)=0),"Control not mapped to claim; ","")&amp;IF(AND(H68&lt;&gt;"",H68&lt;&gt;"Not run",OR(G68="",I68="",J68="",K68="")),"Complete performed-test record; ","")&amp;IF(AND(I68&lt;&gt;"",COUNTIFS(EvidenceTable[Evidence ID],I68,EvidenceTable[Claim ID],B68)=0),"Evidence not linked to claim; ",""))</f>
      </c>
    </row>
    <row r="69" ht="46" customHeight="1">
      <c r="A69" s="11"/>
      <c r="B69" s="11"/>
      <c r="C69" s="11"/>
      <c r="D69" s="11"/>
      <c r="E69" s="11"/>
      <c r="F69" s="11"/>
      <c r="G69" s="11"/>
      <c r="H69" s="11"/>
      <c r="I69" s="11"/>
      <c r="J69" s="11"/>
      <c r="K69" s="23"/>
      <c r="L69" s="22" t="str">
        <f>IF(COUNTA(A69:K69)=0,"",IF(A69="","Add ID; ","")&amp;IF(AND(A69&lt;&gt;"",COUNTIF(TestsTable[Test ID],A69)&gt;1),"Duplicate ID; ","")&amp;IF(B69="","Add claim link; ",IF(COUNTIF(ClaimsTable[Claim ID],B69)=0,"Unknown claim; ",""))&amp;IF(C69="","Link control; ","")&amp;IF(D69="","Set scenario; ","")&amp;IF(E69="","Define selection; ","")&amp;IF(F69="","Set criteria; ","")&amp;IF(H69="","Set result; ","")&amp;IF(AND(C69&lt;&gt;"",COUNTIFS(ControlsTable[Control ID],C69,ControlsTable[Claim ID],B69)=0),"Control not mapped to claim; ","")&amp;IF(AND(H69&lt;&gt;"",H69&lt;&gt;"Not run",OR(G69="",I69="",J69="",K69="")),"Complete performed-test record; ","")&amp;IF(AND(I69&lt;&gt;"",COUNTIFS(EvidenceTable[Evidence ID],I69,EvidenceTable[Claim ID],B69)=0),"Evidence not linked to claim; ",""))</f>
      </c>
    </row>
    <row r="70" ht="46" customHeight="1">
      <c r="A70" s="11"/>
      <c r="B70" s="11"/>
      <c r="C70" s="11"/>
      <c r="D70" s="11"/>
      <c r="E70" s="11"/>
      <c r="F70" s="11"/>
      <c r="G70" s="11"/>
      <c r="H70" s="11"/>
      <c r="I70" s="11"/>
      <c r="J70" s="11"/>
      <c r="K70" s="23"/>
      <c r="L70" s="22" t="str">
        <f>IF(COUNTA(A70:K70)=0,"",IF(A70="","Add ID; ","")&amp;IF(AND(A70&lt;&gt;"",COUNTIF(TestsTable[Test ID],A70)&gt;1),"Duplicate ID; ","")&amp;IF(B70="","Add claim link; ",IF(COUNTIF(ClaimsTable[Claim ID],B70)=0,"Unknown claim; ",""))&amp;IF(C70="","Link control; ","")&amp;IF(D70="","Set scenario; ","")&amp;IF(E70="","Define selection; ","")&amp;IF(F70="","Set criteria; ","")&amp;IF(H70="","Set result; ","")&amp;IF(AND(C70&lt;&gt;"",COUNTIFS(ControlsTable[Control ID],C70,ControlsTable[Claim ID],B70)=0),"Control not mapped to claim; ","")&amp;IF(AND(H70&lt;&gt;"",H70&lt;&gt;"Not run",OR(G70="",I70="",J70="",K70="")),"Complete performed-test record; ","")&amp;IF(AND(I70&lt;&gt;"",COUNTIFS(EvidenceTable[Evidence ID],I70,EvidenceTable[Claim ID],B70)=0),"Evidence not linked to claim; ",""))</f>
      </c>
    </row>
    <row r="71" ht="46" customHeight="1">
      <c r="A71" s="11"/>
      <c r="B71" s="11"/>
      <c r="C71" s="11"/>
      <c r="D71" s="11"/>
      <c r="E71" s="11"/>
      <c r="F71" s="11"/>
      <c r="G71" s="11"/>
      <c r="H71" s="11"/>
      <c r="I71" s="11"/>
      <c r="J71" s="11"/>
      <c r="K71" s="23"/>
      <c r="L71" s="22" t="str">
        <f>IF(COUNTA(A71:K71)=0,"",IF(A71="","Add ID; ","")&amp;IF(AND(A71&lt;&gt;"",COUNTIF(TestsTable[Test ID],A71)&gt;1),"Duplicate ID; ","")&amp;IF(B71="","Add claim link; ",IF(COUNTIF(ClaimsTable[Claim ID],B71)=0,"Unknown claim; ",""))&amp;IF(C71="","Link control; ","")&amp;IF(D71="","Set scenario; ","")&amp;IF(E71="","Define selection; ","")&amp;IF(F71="","Set criteria; ","")&amp;IF(H71="","Set result; ","")&amp;IF(AND(C71&lt;&gt;"",COUNTIFS(ControlsTable[Control ID],C71,ControlsTable[Claim ID],B71)=0),"Control not mapped to claim; ","")&amp;IF(AND(H71&lt;&gt;"",H71&lt;&gt;"Not run",OR(G71="",I71="",J71="",K71="")),"Complete performed-test record; ","")&amp;IF(AND(I71&lt;&gt;"",COUNTIFS(EvidenceTable[Evidence ID],I71,EvidenceTable[Claim ID],B71)=0),"Evidence not linked to claim; ",""))</f>
      </c>
    </row>
    <row r="72" ht="46" customHeight="1">
      <c r="A72" s="11"/>
      <c r="B72" s="11"/>
      <c r="C72" s="11"/>
      <c r="D72" s="11"/>
      <c r="E72" s="11"/>
      <c r="F72" s="11"/>
      <c r="G72" s="11"/>
      <c r="H72" s="11"/>
      <c r="I72" s="11"/>
      <c r="J72" s="11"/>
      <c r="K72" s="23"/>
      <c r="L72" s="22" t="str">
        <f>IF(COUNTA(A72:K72)=0,"",IF(A72="","Add ID; ","")&amp;IF(AND(A72&lt;&gt;"",COUNTIF(TestsTable[Test ID],A72)&gt;1),"Duplicate ID; ","")&amp;IF(B72="","Add claim link; ",IF(COUNTIF(ClaimsTable[Claim ID],B72)=0,"Unknown claim; ",""))&amp;IF(C72="","Link control; ","")&amp;IF(D72="","Set scenario; ","")&amp;IF(E72="","Define selection; ","")&amp;IF(F72="","Set criteria; ","")&amp;IF(H72="","Set result; ","")&amp;IF(AND(C72&lt;&gt;"",COUNTIFS(ControlsTable[Control ID],C72,ControlsTable[Claim ID],B72)=0),"Control not mapped to claim; ","")&amp;IF(AND(H72&lt;&gt;"",H72&lt;&gt;"Not run",OR(G72="",I72="",J72="",K72="")),"Complete performed-test record; ","")&amp;IF(AND(I72&lt;&gt;"",COUNTIFS(EvidenceTable[Evidence ID],I72,EvidenceTable[Claim ID],B72)=0),"Evidence not linked to claim; ",""))</f>
      </c>
    </row>
    <row r="73" ht="46" customHeight="1">
      <c r="A73" s="11"/>
      <c r="B73" s="11"/>
      <c r="C73" s="11"/>
      <c r="D73" s="11"/>
      <c r="E73" s="11"/>
      <c r="F73" s="11"/>
      <c r="G73" s="11"/>
      <c r="H73" s="11"/>
      <c r="I73" s="11"/>
      <c r="J73" s="11"/>
      <c r="K73" s="23"/>
      <c r="L73" s="22" t="str">
        <f>IF(COUNTA(A73:K73)=0,"",IF(A73="","Add ID; ","")&amp;IF(AND(A73&lt;&gt;"",COUNTIF(TestsTable[Test ID],A73)&gt;1),"Duplicate ID; ","")&amp;IF(B73="","Add claim link; ",IF(COUNTIF(ClaimsTable[Claim ID],B73)=0,"Unknown claim; ",""))&amp;IF(C73="","Link control; ","")&amp;IF(D73="","Set scenario; ","")&amp;IF(E73="","Define selection; ","")&amp;IF(F73="","Set criteria; ","")&amp;IF(H73="","Set result; ","")&amp;IF(AND(C73&lt;&gt;"",COUNTIFS(ControlsTable[Control ID],C73,ControlsTable[Claim ID],B73)=0),"Control not mapped to claim; ","")&amp;IF(AND(H73&lt;&gt;"",H73&lt;&gt;"Not run",OR(G73="",I73="",J73="",K73="")),"Complete performed-test record; ","")&amp;IF(AND(I73&lt;&gt;"",COUNTIFS(EvidenceTable[Evidence ID],I73,EvidenceTable[Claim ID],B73)=0),"Evidence not linked to claim; ",""))</f>
      </c>
    </row>
    <row r="74" ht="46" customHeight="1">
      <c r="A74" s="11"/>
      <c r="B74" s="11"/>
      <c r="C74" s="11"/>
      <c r="D74" s="11"/>
      <c r="E74" s="11"/>
      <c r="F74" s="11"/>
      <c r="G74" s="11"/>
      <c r="H74" s="11"/>
      <c r="I74" s="11"/>
      <c r="J74" s="11"/>
      <c r="K74" s="23"/>
      <c r="L74" s="22" t="str">
        <f>IF(COUNTA(A74:K74)=0,"",IF(A74="","Add ID; ","")&amp;IF(AND(A74&lt;&gt;"",COUNTIF(TestsTable[Test ID],A74)&gt;1),"Duplicate ID; ","")&amp;IF(B74="","Add claim link; ",IF(COUNTIF(ClaimsTable[Claim ID],B74)=0,"Unknown claim; ",""))&amp;IF(C74="","Link control; ","")&amp;IF(D74="","Set scenario; ","")&amp;IF(E74="","Define selection; ","")&amp;IF(F74="","Set criteria; ","")&amp;IF(H74="","Set result; ","")&amp;IF(AND(C74&lt;&gt;"",COUNTIFS(ControlsTable[Control ID],C74,ControlsTable[Claim ID],B74)=0),"Control not mapped to claim; ","")&amp;IF(AND(H74&lt;&gt;"",H74&lt;&gt;"Not run",OR(G74="",I74="",J74="",K74="")),"Complete performed-test record; ","")&amp;IF(AND(I74&lt;&gt;"",COUNTIFS(EvidenceTable[Evidence ID],I74,EvidenceTable[Claim ID],B74)=0),"Evidence not linked to claim; ",""))</f>
      </c>
    </row>
    <row r="75" ht="46" customHeight="1">
      <c r="A75" s="11"/>
      <c r="B75" s="11"/>
      <c r="C75" s="11"/>
      <c r="D75" s="11"/>
      <c r="E75" s="11"/>
      <c r="F75" s="11"/>
      <c r="G75" s="11"/>
      <c r="H75" s="11"/>
      <c r="I75" s="11"/>
      <c r="J75" s="11"/>
      <c r="K75" s="23"/>
      <c r="L75" s="22" t="str">
        <f>IF(COUNTA(A75:K75)=0,"",IF(A75="","Add ID; ","")&amp;IF(AND(A75&lt;&gt;"",COUNTIF(TestsTable[Test ID],A75)&gt;1),"Duplicate ID; ","")&amp;IF(B75="","Add claim link; ",IF(COUNTIF(ClaimsTable[Claim ID],B75)=0,"Unknown claim; ",""))&amp;IF(C75="","Link control; ","")&amp;IF(D75="","Set scenario; ","")&amp;IF(E75="","Define selection; ","")&amp;IF(F75="","Set criteria; ","")&amp;IF(H75="","Set result; ","")&amp;IF(AND(C75&lt;&gt;"",COUNTIFS(ControlsTable[Control ID],C75,ControlsTable[Claim ID],B75)=0),"Control not mapped to claim; ","")&amp;IF(AND(H75&lt;&gt;"",H75&lt;&gt;"Not run",OR(G75="",I75="",J75="",K75="")),"Complete performed-test record; ","")&amp;IF(AND(I75&lt;&gt;"",COUNTIFS(EvidenceTable[Evidence ID],I75,EvidenceTable[Claim ID],B75)=0),"Evidence not linked to claim; ",""))</f>
      </c>
    </row>
    <row r="76" ht="46" customHeight="1">
      <c r="A76" s="11"/>
      <c r="B76" s="11"/>
      <c r="C76" s="11"/>
      <c r="D76" s="11"/>
      <c r="E76" s="11"/>
      <c r="F76" s="11"/>
      <c r="G76" s="11"/>
      <c r="H76" s="11"/>
      <c r="I76" s="11"/>
      <c r="J76" s="11"/>
      <c r="K76" s="23"/>
      <c r="L76" s="22" t="str">
        <f>IF(COUNTA(A76:K76)=0,"",IF(A76="","Add ID; ","")&amp;IF(AND(A76&lt;&gt;"",COUNTIF(TestsTable[Test ID],A76)&gt;1),"Duplicate ID; ","")&amp;IF(B76="","Add claim link; ",IF(COUNTIF(ClaimsTable[Claim ID],B76)=0,"Unknown claim; ",""))&amp;IF(C76="","Link control; ","")&amp;IF(D76="","Set scenario; ","")&amp;IF(E76="","Define selection; ","")&amp;IF(F76="","Set criteria; ","")&amp;IF(H76="","Set result; ","")&amp;IF(AND(C76&lt;&gt;"",COUNTIFS(ControlsTable[Control ID],C76,ControlsTable[Claim ID],B76)=0),"Control not mapped to claim; ","")&amp;IF(AND(H76&lt;&gt;"",H76&lt;&gt;"Not run",OR(G76="",I76="",J76="",K76="")),"Complete performed-test record; ","")&amp;IF(AND(I76&lt;&gt;"",COUNTIFS(EvidenceTable[Evidence ID],I76,EvidenceTable[Claim ID],B76)=0),"Evidence not linked to claim; ",""))</f>
      </c>
    </row>
    <row r="77" ht="46" customHeight="1">
      <c r="A77" s="11"/>
      <c r="B77" s="11"/>
      <c r="C77" s="11"/>
      <c r="D77" s="11"/>
      <c r="E77" s="11"/>
      <c r="F77" s="11"/>
      <c r="G77" s="11"/>
      <c r="H77" s="11"/>
      <c r="I77" s="11"/>
      <c r="J77" s="11"/>
      <c r="K77" s="23"/>
      <c r="L77" s="22" t="str">
        <f>IF(COUNTA(A77:K77)=0,"",IF(A77="","Add ID; ","")&amp;IF(AND(A77&lt;&gt;"",COUNTIF(TestsTable[Test ID],A77)&gt;1),"Duplicate ID; ","")&amp;IF(B77="","Add claim link; ",IF(COUNTIF(ClaimsTable[Claim ID],B77)=0,"Unknown claim; ",""))&amp;IF(C77="","Link control; ","")&amp;IF(D77="","Set scenario; ","")&amp;IF(E77="","Define selection; ","")&amp;IF(F77="","Set criteria; ","")&amp;IF(H77="","Set result; ","")&amp;IF(AND(C77&lt;&gt;"",COUNTIFS(ControlsTable[Control ID],C77,ControlsTable[Claim ID],B77)=0),"Control not mapped to claim; ","")&amp;IF(AND(H77&lt;&gt;"",H77&lt;&gt;"Not run",OR(G77="",I77="",J77="",K77="")),"Complete performed-test record; ","")&amp;IF(AND(I77&lt;&gt;"",COUNTIFS(EvidenceTable[Evidence ID],I77,EvidenceTable[Claim ID],B77)=0),"Evidence not linked to claim; ",""))</f>
      </c>
    </row>
    <row r="78" ht="46" customHeight="1">
      <c r="A78" s="11"/>
      <c r="B78" s="11"/>
      <c r="C78" s="11"/>
      <c r="D78" s="11"/>
      <c r="E78" s="11"/>
      <c r="F78" s="11"/>
      <c r="G78" s="11"/>
      <c r="H78" s="11"/>
      <c r="I78" s="11"/>
      <c r="J78" s="11"/>
      <c r="K78" s="23"/>
      <c r="L78" s="22" t="str">
        <f>IF(COUNTA(A78:K78)=0,"",IF(A78="","Add ID; ","")&amp;IF(AND(A78&lt;&gt;"",COUNTIF(TestsTable[Test ID],A78)&gt;1),"Duplicate ID; ","")&amp;IF(B78="","Add claim link; ",IF(COUNTIF(ClaimsTable[Claim ID],B78)=0,"Unknown claim; ",""))&amp;IF(C78="","Link control; ","")&amp;IF(D78="","Set scenario; ","")&amp;IF(E78="","Define selection; ","")&amp;IF(F78="","Set criteria; ","")&amp;IF(H78="","Set result; ","")&amp;IF(AND(C78&lt;&gt;"",COUNTIFS(ControlsTable[Control ID],C78,ControlsTable[Claim ID],B78)=0),"Control not mapped to claim; ","")&amp;IF(AND(H78&lt;&gt;"",H78&lt;&gt;"Not run",OR(G78="",I78="",J78="",K78="")),"Complete performed-test record; ","")&amp;IF(AND(I78&lt;&gt;"",COUNTIFS(EvidenceTable[Evidence ID],I78,EvidenceTable[Claim ID],B78)=0),"Evidence not linked to claim; ",""))</f>
      </c>
    </row>
    <row r="79" ht="46" customHeight="1">
      <c r="A79" s="11"/>
      <c r="B79" s="11"/>
      <c r="C79" s="11"/>
      <c r="D79" s="11"/>
      <c r="E79" s="11"/>
      <c r="F79" s="11"/>
      <c r="G79" s="11"/>
      <c r="H79" s="11"/>
      <c r="I79" s="11"/>
      <c r="J79" s="11"/>
      <c r="K79" s="23"/>
      <c r="L79" s="22" t="str">
        <f>IF(COUNTA(A79:K79)=0,"",IF(A79="","Add ID; ","")&amp;IF(AND(A79&lt;&gt;"",COUNTIF(TestsTable[Test ID],A79)&gt;1),"Duplicate ID; ","")&amp;IF(B79="","Add claim link; ",IF(COUNTIF(ClaimsTable[Claim ID],B79)=0,"Unknown claim; ",""))&amp;IF(C79="","Link control; ","")&amp;IF(D79="","Set scenario; ","")&amp;IF(E79="","Define selection; ","")&amp;IF(F79="","Set criteria; ","")&amp;IF(H79="","Set result; ","")&amp;IF(AND(C79&lt;&gt;"",COUNTIFS(ControlsTable[Control ID],C79,ControlsTable[Claim ID],B79)=0),"Control not mapped to claim; ","")&amp;IF(AND(H79&lt;&gt;"",H79&lt;&gt;"Not run",OR(G79="",I79="",J79="",K79="")),"Complete performed-test record; ","")&amp;IF(AND(I79&lt;&gt;"",COUNTIFS(EvidenceTable[Evidence ID],I79,EvidenceTable[Claim ID],B79)=0),"Evidence not linked to claim; ",""))</f>
      </c>
    </row>
    <row r="80" ht="46" customHeight="1">
      <c r="A80" s="11"/>
      <c r="B80" s="11"/>
      <c r="C80" s="11"/>
      <c r="D80" s="11"/>
      <c r="E80" s="11"/>
      <c r="F80" s="11"/>
      <c r="G80" s="11"/>
      <c r="H80" s="11"/>
      <c r="I80" s="11"/>
      <c r="J80" s="11"/>
      <c r="K80" s="23"/>
      <c r="L80" s="22" t="str">
        <f>IF(COUNTA(A80:K80)=0,"",IF(A80="","Add ID; ","")&amp;IF(AND(A80&lt;&gt;"",COUNTIF(TestsTable[Test ID],A80)&gt;1),"Duplicate ID; ","")&amp;IF(B80="","Add claim link; ",IF(COUNTIF(ClaimsTable[Claim ID],B80)=0,"Unknown claim; ",""))&amp;IF(C80="","Link control; ","")&amp;IF(D80="","Set scenario; ","")&amp;IF(E80="","Define selection; ","")&amp;IF(F80="","Set criteria; ","")&amp;IF(H80="","Set result; ","")&amp;IF(AND(C80&lt;&gt;"",COUNTIFS(ControlsTable[Control ID],C80,ControlsTable[Claim ID],B80)=0),"Control not mapped to claim; ","")&amp;IF(AND(H80&lt;&gt;"",H80&lt;&gt;"Not run",OR(G80="",I80="",J80="",K80="")),"Complete performed-test record; ","")&amp;IF(AND(I80&lt;&gt;"",COUNTIFS(EvidenceTable[Evidence ID],I80,EvidenceTable[Claim ID],B80)=0),"Evidence not linked to claim; ",""))</f>
      </c>
    </row>
    <row r="81" ht="46" customHeight="1">
      <c r="A81" s="11"/>
      <c r="B81" s="11"/>
      <c r="C81" s="11"/>
      <c r="D81" s="11"/>
      <c r="E81" s="11"/>
      <c r="F81" s="11"/>
      <c r="G81" s="11"/>
      <c r="H81" s="11"/>
      <c r="I81" s="11"/>
      <c r="J81" s="11"/>
      <c r="K81" s="23"/>
      <c r="L81" s="22" t="str">
        <f>IF(COUNTA(A81:K81)=0,"",IF(A81="","Add ID; ","")&amp;IF(AND(A81&lt;&gt;"",COUNTIF(TestsTable[Test ID],A81)&gt;1),"Duplicate ID; ","")&amp;IF(B81="","Add claim link; ",IF(COUNTIF(ClaimsTable[Claim ID],B81)=0,"Unknown claim; ",""))&amp;IF(C81="","Link control; ","")&amp;IF(D81="","Set scenario; ","")&amp;IF(E81="","Define selection; ","")&amp;IF(F81="","Set criteria; ","")&amp;IF(H81="","Set result; ","")&amp;IF(AND(C81&lt;&gt;"",COUNTIFS(ControlsTable[Control ID],C81,ControlsTable[Claim ID],B81)=0),"Control not mapped to claim; ","")&amp;IF(AND(H81&lt;&gt;"",H81&lt;&gt;"Not run",OR(G81="",I81="",J81="",K81="")),"Complete performed-test record; ","")&amp;IF(AND(I81&lt;&gt;"",COUNTIFS(EvidenceTable[Evidence ID],I81,EvidenceTable[Claim ID],B81)=0),"Evidence not linked to claim; ",""))</f>
      </c>
    </row>
    <row r="82" ht="46" customHeight="1">
      <c r="A82" s="11"/>
      <c r="B82" s="11"/>
      <c r="C82" s="11"/>
      <c r="D82" s="11"/>
      <c r="E82" s="11"/>
      <c r="F82" s="11"/>
      <c r="G82" s="11"/>
      <c r="H82" s="11"/>
      <c r="I82" s="11"/>
      <c r="J82" s="11"/>
      <c r="K82" s="23"/>
      <c r="L82" s="22" t="str">
        <f>IF(COUNTA(A82:K82)=0,"",IF(A82="","Add ID; ","")&amp;IF(AND(A82&lt;&gt;"",COUNTIF(TestsTable[Test ID],A82)&gt;1),"Duplicate ID; ","")&amp;IF(B82="","Add claim link; ",IF(COUNTIF(ClaimsTable[Claim ID],B82)=0,"Unknown claim; ",""))&amp;IF(C82="","Link control; ","")&amp;IF(D82="","Set scenario; ","")&amp;IF(E82="","Define selection; ","")&amp;IF(F82="","Set criteria; ","")&amp;IF(H82="","Set result; ","")&amp;IF(AND(C82&lt;&gt;"",COUNTIFS(ControlsTable[Control ID],C82,ControlsTable[Claim ID],B82)=0),"Control not mapped to claim; ","")&amp;IF(AND(H82&lt;&gt;"",H82&lt;&gt;"Not run",OR(G82="",I82="",J82="",K82="")),"Complete performed-test record; ","")&amp;IF(AND(I82&lt;&gt;"",COUNTIFS(EvidenceTable[Evidence ID],I82,EvidenceTable[Claim ID],B82)=0),"Evidence not linked to claim; ",""))</f>
      </c>
    </row>
    <row r="83" ht="46" customHeight="1">
      <c r="A83" s="11"/>
      <c r="B83" s="11"/>
      <c r="C83" s="11"/>
      <c r="D83" s="11"/>
      <c r="E83" s="11"/>
      <c r="F83" s="11"/>
      <c r="G83" s="11"/>
      <c r="H83" s="11"/>
      <c r="I83" s="11"/>
      <c r="J83" s="11"/>
      <c r="K83" s="23"/>
      <c r="L83" s="22" t="str">
        <f>IF(COUNTA(A83:K83)=0,"",IF(A83="","Add ID; ","")&amp;IF(AND(A83&lt;&gt;"",COUNTIF(TestsTable[Test ID],A83)&gt;1),"Duplicate ID; ","")&amp;IF(B83="","Add claim link; ",IF(COUNTIF(ClaimsTable[Claim ID],B83)=0,"Unknown claim; ",""))&amp;IF(C83="","Link control; ","")&amp;IF(D83="","Set scenario; ","")&amp;IF(E83="","Define selection; ","")&amp;IF(F83="","Set criteria; ","")&amp;IF(H83="","Set result; ","")&amp;IF(AND(C83&lt;&gt;"",COUNTIFS(ControlsTable[Control ID],C83,ControlsTable[Claim ID],B83)=0),"Control not mapped to claim; ","")&amp;IF(AND(H83&lt;&gt;"",H83&lt;&gt;"Not run",OR(G83="",I83="",J83="",K83="")),"Complete performed-test record; ","")&amp;IF(AND(I83&lt;&gt;"",COUNTIFS(EvidenceTable[Evidence ID],I83,EvidenceTable[Claim ID],B83)=0),"Evidence not linked to claim; ",""))</f>
      </c>
    </row>
    <row r="84" ht="46" customHeight="1">
      <c r="A84" s="11"/>
      <c r="B84" s="11"/>
      <c r="C84" s="11"/>
      <c r="D84" s="11"/>
      <c r="E84" s="11"/>
      <c r="F84" s="11"/>
      <c r="G84" s="11"/>
      <c r="H84" s="11"/>
      <c r="I84" s="11"/>
      <c r="J84" s="11"/>
      <c r="K84" s="23"/>
      <c r="L84" s="22" t="str">
        <f>IF(COUNTA(A84:K84)=0,"",IF(A84="","Add ID; ","")&amp;IF(AND(A84&lt;&gt;"",COUNTIF(TestsTable[Test ID],A84)&gt;1),"Duplicate ID; ","")&amp;IF(B84="","Add claim link; ",IF(COUNTIF(ClaimsTable[Claim ID],B84)=0,"Unknown claim; ",""))&amp;IF(C84="","Link control; ","")&amp;IF(D84="","Set scenario; ","")&amp;IF(E84="","Define selection; ","")&amp;IF(F84="","Set criteria; ","")&amp;IF(H84="","Set result; ","")&amp;IF(AND(C84&lt;&gt;"",COUNTIFS(ControlsTable[Control ID],C84,ControlsTable[Claim ID],B84)=0),"Control not mapped to claim; ","")&amp;IF(AND(H84&lt;&gt;"",H84&lt;&gt;"Not run",OR(G84="",I84="",J84="",K84="")),"Complete performed-test record; ","")&amp;IF(AND(I84&lt;&gt;"",COUNTIFS(EvidenceTable[Evidence ID],I84,EvidenceTable[Claim ID],B84)=0),"Evidence not linked to claim; ",""))</f>
      </c>
    </row>
    <row r="85" ht="46" customHeight="1">
      <c r="A85" s="11"/>
      <c r="B85" s="11"/>
      <c r="C85" s="11"/>
      <c r="D85" s="11"/>
      <c r="E85" s="11"/>
      <c r="F85" s="11"/>
      <c r="G85" s="11"/>
      <c r="H85" s="11"/>
      <c r="I85" s="11"/>
      <c r="J85" s="11"/>
      <c r="K85" s="23"/>
      <c r="L85" s="22" t="str">
        <f>IF(COUNTA(A85:K85)=0,"",IF(A85="","Add ID; ","")&amp;IF(AND(A85&lt;&gt;"",COUNTIF(TestsTable[Test ID],A85)&gt;1),"Duplicate ID; ","")&amp;IF(B85="","Add claim link; ",IF(COUNTIF(ClaimsTable[Claim ID],B85)=0,"Unknown claim; ",""))&amp;IF(C85="","Link control; ","")&amp;IF(D85="","Set scenario; ","")&amp;IF(E85="","Define selection; ","")&amp;IF(F85="","Set criteria; ","")&amp;IF(H85="","Set result; ","")&amp;IF(AND(C85&lt;&gt;"",COUNTIFS(ControlsTable[Control ID],C85,ControlsTable[Claim ID],B85)=0),"Control not mapped to claim; ","")&amp;IF(AND(H85&lt;&gt;"",H85&lt;&gt;"Not run",OR(G85="",I85="",J85="",K85="")),"Complete performed-test record; ","")&amp;IF(AND(I85&lt;&gt;"",COUNTIFS(EvidenceTable[Evidence ID],I85,EvidenceTable[Claim ID],B85)=0),"Evidence not linked to claim; ",""))</f>
      </c>
    </row>
    <row r="86" ht="46" customHeight="1">
      <c r="A86" s="11"/>
      <c r="B86" s="11"/>
      <c r="C86" s="11"/>
      <c r="D86" s="11"/>
      <c r="E86" s="11"/>
      <c r="F86" s="11"/>
      <c r="G86" s="11"/>
      <c r="H86" s="11"/>
      <c r="I86" s="11"/>
      <c r="J86" s="11"/>
      <c r="K86" s="23"/>
      <c r="L86" s="22" t="str">
        <f>IF(COUNTA(A86:K86)=0,"",IF(A86="","Add ID; ","")&amp;IF(AND(A86&lt;&gt;"",COUNTIF(TestsTable[Test ID],A86)&gt;1),"Duplicate ID; ","")&amp;IF(B86="","Add claim link; ",IF(COUNTIF(ClaimsTable[Claim ID],B86)=0,"Unknown claim; ",""))&amp;IF(C86="","Link control; ","")&amp;IF(D86="","Set scenario; ","")&amp;IF(E86="","Define selection; ","")&amp;IF(F86="","Set criteria; ","")&amp;IF(H86="","Set result; ","")&amp;IF(AND(C86&lt;&gt;"",COUNTIFS(ControlsTable[Control ID],C86,ControlsTable[Claim ID],B86)=0),"Control not mapped to claim; ","")&amp;IF(AND(H86&lt;&gt;"",H86&lt;&gt;"Not run",OR(G86="",I86="",J86="",K86="")),"Complete performed-test record; ","")&amp;IF(AND(I86&lt;&gt;"",COUNTIFS(EvidenceTable[Evidence ID],I86,EvidenceTable[Claim ID],B86)=0),"Evidence not linked to claim; ",""))</f>
      </c>
    </row>
    <row r="87" ht="46" customHeight="1">
      <c r="A87" s="11"/>
      <c r="B87" s="11"/>
      <c r="C87" s="11"/>
      <c r="D87" s="11"/>
      <c r="E87" s="11"/>
      <c r="F87" s="11"/>
      <c r="G87" s="11"/>
      <c r="H87" s="11"/>
      <c r="I87" s="11"/>
      <c r="J87" s="11"/>
      <c r="K87" s="23"/>
      <c r="L87" s="22" t="str">
        <f>IF(COUNTA(A87:K87)=0,"",IF(A87="","Add ID; ","")&amp;IF(AND(A87&lt;&gt;"",COUNTIF(TestsTable[Test ID],A87)&gt;1),"Duplicate ID; ","")&amp;IF(B87="","Add claim link; ",IF(COUNTIF(ClaimsTable[Claim ID],B87)=0,"Unknown claim; ",""))&amp;IF(C87="","Link control; ","")&amp;IF(D87="","Set scenario; ","")&amp;IF(E87="","Define selection; ","")&amp;IF(F87="","Set criteria; ","")&amp;IF(H87="","Set result; ","")&amp;IF(AND(C87&lt;&gt;"",COUNTIFS(ControlsTable[Control ID],C87,ControlsTable[Claim ID],B87)=0),"Control not mapped to claim; ","")&amp;IF(AND(H87&lt;&gt;"",H87&lt;&gt;"Not run",OR(G87="",I87="",J87="",K87="")),"Complete performed-test record; ","")&amp;IF(AND(I87&lt;&gt;"",COUNTIFS(EvidenceTable[Evidence ID],I87,EvidenceTable[Claim ID],B87)=0),"Evidence not linked to claim; ",""))</f>
      </c>
    </row>
    <row r="88" ht="46" customHeight="1">
      <c r="A88" s="11"/>
      <c r="B88" s="11"/>
      <c r="C88" s="11"/>
      <c r="D88" s="11"/>
      <c r="E88" s="11"/>
      <c r="F88" s="11"/>
      <c r="G88" s="11"/>
      <c r="H88" s="11"/>
      <c r="I88" s="11"/>
      <c r="J88" s="11"/>
      <c r="K88" s="23"/>
      <c r="L88" s="22" t="str">
        <f>IF(COUNTA(A88:K88)=0,"",IF(A88="","Add ID; ","")&amp;IF(AND(A88&lt;&gt;"",COUNTIF(TestsTable[Test ID],A88)&gt;1),"Duplicate ID; ","")&amp;IF(B88="","Add claim link; ",IF(COUNTIF(ClaimsTable[Claim ID],B88)=0,"Unknown claim; ",""))&amp;IF(C88="","Link control; ","")&amp;IF(D88="","Set scenario; ","")&amp;IF(E88="","Define selection; ","")&amp;IF(F88="","Set criteria; ","")&amp;IF(H88="","Set result; ","")&amp;IF(AND(C88&lt;&gt;"",COUNTIFS(ControlsTable[Control ID],C88,ControlsTable[Claim ID],B88)=0),"Control not mapped to claim; ","")&amp;IF(AND(H88&lt;&gt;"",H88&lt;&gt;"Not run",OR(G88="",I88="",J88="",K88="")),"Complete performed-test record; ","")&amp;IF(AND(I88&lt;&gt;"",COUNTIFS(EvidenceTable[Evidence ID],I88,EvidenceTable[Claim ID],B88)=0),"Evidence not linked to claim; ",""))</f>
      </c>
    </row>
    <row r="89" ht="46" customHeight="1">
      <c r="A89" s="11"/>
      <c r="B89" s="11"/>
      <c r="C89" s="11"/>
      <c r="D89" s="11"/>
      <c r="E89" s="11"/>
      <c r="F89" s="11"/>
      <c r="G89" s="11"/>
      <c r="H89" s="11"/>
      <c r="I89" s="11"/>
      <c r="J89" s="11"/>
      <c r="K89" s="23"/>
      <c r="L89" s="22" t="str">
        <f>IF(COUNTA(A89:K89)=0,"",IF(A89="","Add ID; ","")&amp;IF(AND(A89&lt;&gt;"",COUNTIF(TestsTable[Test ID],A89)&gt;1),"Duplicate ID; ","")&amp;IF(B89="","Add claim link; ",IF(COUNTIF(ClaimsTable[Claim ID],B89)=0,"Unknown claim; ",""))&amp;IF(C89="","Link control; ","")&amp;IF(D89="","Set scenario; ","")&amp;IF(E89="","Define selection; ","")&amp;IF(F89="","Set criteria; ","")&amp;IF(H89="","Set result; ","")&amp;IF(AND(C89&lt;&gt;"",COUNTIFS(ControlsTable[Control ID],C89,ControlsTable[Claim ID],B89)=0),"Control not mapped to claim; ","")&amp;IF(AND(H89&lt;&gt;"",H89&lt;&gt;"Not run",OR(G89="",I89="",J89="",K89="")),"Complete performed-test record; ","")&amp;IF(AND(I89&lt;&gt;"",COUNTIFS(EvidenceTable[Evidence ID],I89,EvidenceTable[Claim ID],B89)=0),"Evidence not linked to claim; ",""))</f>
      </c>
    </row>
    <row r="90" ht="46" customHeight="1">
      <c r="A90" s="11"/>
      <c r="B90" s="11"/>
      <c r="C90" s="11"/>
      <c r="D90" s="11"/>
      <c r="E90" s="11"/>
      <c r="F90" s="11"/>
      <c r="G90" s="11"/>
      <c r="H90" s="11"/>
      <c r="I90" s="11"/>
      <c r="J90" s="11"/>
      <c r="K90" s="23"/>
      <c r="L90" s="22" t="str">
        <f>IF(COUNTA(A90:K90)=0,"",IF(A90="","Add ID; ","")&amp;IF(AND(A90&lt;&gt;"",COUNTIF(TestsTable[Test ID],A90)&gt;1),"Duplicate ID; ","")&amp;IF(B90="","Add claim link; ",IF(COUNTIF(ClaimsTable[Claim ID],B90)=0,"Unknown claim; ",""))&amp;IF(C90="","Link control; ","")&amp;IF(D90="","Set scenario; ","")&amp;IF(E90="","Define selection; ","")&amp;IF(F90="","Set criteria; ","")&amp;IF(H90="","Set result; ","")&amp;IF(AND(C90&lt;&gt;"",COUNTIFS(ControlsTable[Control ID],C90,ControlsTable[Claim ID],B90)=0),"Control not mapped to claim; ","")&amp;IF(AND(H90&lt;&gt;"",H90&lt;&gt;"Not run",OR(G90="",I90="",J90="",K90="")),"Complete performed-test record; ","")&amp;IF(AND(I90&lt;&gt;"",COUNTIFS(EvidenceTable[Evidence ID],I90,EvidenceTable[Claim ID],B90)=0),"Evidence not linked to claim; ",""))</f>
      </c>
    </row>
    <row r="91" ht="46" customHeight="1">
      <c r="A91" s="11"/>
      <c r="B91" s="11"/>
      <c r="C91" s="11"/>
      <c r="D91" s="11"/>
      <c r="E91" s="11"/>
      <c r="F91" s="11"/>
      <c r="G91" s="11"/>
      <c r="H91" s="11"/>
      <c r="I91" s="11"/>
      <c r="J91" s="11"/>
      <c r="K91" s="23"/>
      <c r="L91" s="22" t="str">
        <f>IF(COUNTA(A91:K91)=0,"",IF(A91="","Add ID; ","")&amp;IF(AND(A91&lt;&gt;"",COUNTIF(TestsTable[Test ID],A91)&gt;1),"Duplicate ID; ","")&amp;IF(B91="","Add claim link; ",IF(COUNTIF(ClaimsTable[Claim ID],B91)=0,"Unknown claim; ",""))&amp;IF(C91="","Link control; ","")&amp;IF(D91="","Set scenario; ","")&amp;IF(E91="","Define selection; ","")&amp;IF(F91="","Set criteria; ","")&amp;IF(H91="","Set result; ","")&amp;IF(AND(C91&lt;&gt;"",COUNTIFS(ControlsTable[Control ID],C91,ControlsTable[Claim ID],B91)=0),"Control not mapped to claim; ","")&amp;IF(AND(H91&lt;&gt;"",H91&lt;&gt;"Not run",OR(G91="",I91="",J91="",K91="")),"Complete performed-test record; ","")&amp;IF(AND(I91&lt;&gt;"",COUNTIFS(EvidenceTable[Evidence ID],I91,EvidenceTable[Claim ID],B91)=0),"Evidence not linked to claim; ",""))</f>
      </c>
    </row>
    <row r="92" ht="46" customHeight="1">
      <c r="A92" s="11"/>
      <c r="B92" s="11"/>
      <c r="C92" s="11"/>
      <c r="D92" s="11"/>
      <c r="E92" s="11"/>
      <c r="F92" s="11"/>
      <c r="G92" s="11"/>
      <c r="H92" s="11"/>
      <c r="I92" s="11"/>
      <c r="J92" s="11"/>
      <c r="K92" s="23"/>
      <c r="L92" s="22" t="str">
        <f>IF(COUNTA(A92:K92)=0,"",IF(A92="","Add ID; ","")&amp;IF(AND(A92&lt;&gt;"",COUNTIF(TestsTable[Test ID],A92)&gt;1),"Duplicate ID; ","")&amp;IF(B92="","Add claim link; ",IF(COUNTIF(ClaimsTable[Claim ID],B92)=0,"Unknown claim; ",""))&amp;IF(C92="","Link control; ","")&amp;IF(D92="","Set scenario; ","")&amp;IF(E92="","Define selection; ","")&amp;IF(F92="","Set criteria; ","")&amp;IF(H92="","Set result; ","")&amp;IF(AND(C92&lt;&gt;"",COUNTIFS(ControlsTable[Control ID],C92,ControlsTable[Claim ID],B92)=0),"Control not mapped to claim; ","")&amp;IF(AND(H92&lt;&gt;"",H92&lt;&gt;"Not run",OR(G92="",I92="",J92="",K92="")),"Complete performed-test record; ","")&amp;IF(AND(I92&lt;&gt;"",COUNTIFS(EvidenceTable[Evidence ID],I92,EvidenceTable[Claim ID],B92)=0),"Evidence not linked to claim; ",""))</f>
      </c>
    </row>
    <row r="93" ht="46" customHeight="1">
      <c r="A93" s="11"/>
      <c r="B93" s="11"/>
      <c r="C93" s="11"/>
      <c r="D93" s="11"/>
      <c r="E93" s="11"/>
      <c r="F93" s="11"/>
      <c r="G93" s="11"/>
      <c r="H93" s="11"/>
      <c r="I93" s="11"/>
      <c r="J93" s="11"/>
      <c r="K93" s="23"/>
      <c r="L93" s="22" t="str">
        <f>IF(COUNTA(A93:K93)=0,"",IF(A93="","Add ID; ","")&amp;IF(AND(A93&lt;&gt;"",COUNTIF(TestsTable[Test ID],A93)&gt;1),"Duplicate ID; ","")&amp;IF(B93="","Add claim link; ",IF(COUNTIF(ClaimsTable[Claim ID],B93)=0,"Unknown claim; ",""))&amp;IF(C93="","Link control; ","")&amp;IF(D93="","Set scenario; ","")&amp;IF(E93="","Define selection; ","")&amp;IF(F93="","Set criteria; ","")&amp;IF(H93="","Set result; ","")&amp;IF(AND(C93&lt;&gt;"",COUNTIFS(ControlsTable[Control ID],C93,ControlsTable[Claim ID],B93)=0),"Control not mapped to claim; ","")&amp;IF(AND(H93&lt;&gt;"",H93&lt;&gt;"Not run",OR(G93="",I93="",J93="",K93="")),"Complete performed-test record; ","")&amp;IF(AND(I93&lt;&gt;"",COUNTIFS(EvidenceTable[Evidence ID],I93,EvidenceTable[Claim ID],B93)=0),"Evidence not linked to claim; ",""))</f>
      </c>
    </row>
    <row r="94" ht="46" customHeight="1">
      <c r="A94" s="11"/>
      <c r="B94" s="11"/>
      <c r="C94" s="11"/>
      <c r="D94" s="11"/>
      <c r="E94" s="11"/>
      <c r="F94" s="11"/>
      <c r="G94" s="11"/>
      <c r="H94" s="11"/>
      <c r="I94" s="11"/>
      <c r="J94" s="11"/>
      <c r="K94" s="23"/>
      <c r="L94" s="22" t="str">
        <f>IF(COUNTA(A94:K94)=0,"",IF(A94="","Add ID; ","")&amp;IF(AND(A94&lt;&gt;"",COUNTIF(TestsTable[Test ID],A94)&gt;1),"Duplicate ID; ","")&amp;IF(B94="","Add claim link; ",IF(COUNTIF(ClaimsTable[Claim ID],B94)=0,"Unknown claim; ",""))&amp;IF(C94="","Link control; ","")&amp;IF(D94="","Set scenario; ","")&amp;IF(E94="","Define selection; ","")&amp;IF(F94="","Set criteria; ","")&amp;IF(H94="","Set result; ","")&amp;IF(AND(C94&lt;&gt;"",COUNTIFS(ControlsTable[Control ID],C94,ControlsTable[Claim ID],B94)=0),"Control not mapped to claim; ","")&amp;IF(AND(H94&lt;&gt;"",H94&lt;&gt;"Not run",OR(G94="",I94="",J94="",K94="")),"Complete performed-test record; ","")&amp;IF(AND(I94&lt;&gt;"",COUNTIFS(EvidenceTable[Evidence ID],I94,EvidenceTable[Claim ID],B94)=0),"Evidence not linked to claim; ",""))</f>
      </c>
    </row>
    <row r="95" ht="46" customHeight="1">
      <c r="A95" s="11"/>
      <c r="B95" s="11"/>
      <c r="C95" s="11"/>
      <c r="D95" s="11"/>
      <c r="E95" s="11"/>
      <c r="F95" s="11"/>
      <c r="G95" s="11"/>
      <c r="H95" s="11"/>
      <c r="I95" s="11"/>
      <c r="J95" s="11"/>
      <c r="K95" s="23"/>
      <c r="L95" s="22" t="str">
        <f>IF(COUNTA(A95:K95)=0,"",IF(A95="","Add ID; ","")&amp;IF(AND(A95&lt;&gt;"",COUNTIF(TestsTable[Test ID],A95)&gt;1),"Duplicate ID; ","")&amp;IF(B95="","Add claim link; ",IF(COUNTIF(ClaimsTable[Claim ID],B95)=0,"Unknown claim; ",""))&amp;IF(C95="","Link control; ","")&amp;IF(D95="","Set scenario; ","")&amp;IF(E95="","Define selection; ","")&amp;IF(F95="","Set criteria; ","")&amp;IF(H95="","Set result; ","")&amp;IF(AND(C95&lt;&gt;"",COUNTIFS(ControlsTable[Control ID],C95,ControlsTable[Claim ID],B95)=0),"Control not mapped to claim; ","")&amp;IF(AND(H95&lt;&gt;"",H95&lt;&gt;"Not run",OR(G95="",I95="",J95="",K95="")),"Complete performed-test record; ","")&amp;IF(AND(I95&lt;&gt;"",COUNTIFS(EvidenceTable[Evidence ID],I95,EvidenceTable[Claim ID],B95)=0),"Evidence not linked to claim; ",""))</f>
      </c>
    </row>
    <row r="96" ht="46" customHeight="1">
      <c r="A96" s="11"/>
      <c r="B96" s="11"/>
      <c r="C96" s="11"/>
      <c r="D96" s="11"/>
      <c r="E96" s="11"/>
      <c r="F96" s="11"/>
      <c r="G96" s="11"/>
      <c r="H96" s="11"/>
      <c r="I96" s="11"/>
      <c r="J96" s="11"/>
      <c r="K96" s="23"/>
      <c r="L96" s="22" t="str">
        <f>IF(COUNTA(A96:K96)=0,"",IF(A96="","Add ID; ","")&amp;IF(AND(A96&lt;&gt;"",COUNTIF(TestsTable[Test ID],A96)&gt;1),"Duplicate ID; ","")&amp;IF(B96="","Add claim link; ",IF(COUNTIF(ClaimsTable[Claim ID],B96)=0,"Unknown claim; ",""))&amp;IF(C96="","Link control; ","")&amp;IF(D96="","Set scenario; ","")&amp;IF(E96="","Define selection; ","")&amp;IF(F96="","Set criteria; ","")&amp;IF(H96="","Set result; ","")&amp;IF(AND(C96&lt;&gt;"",COUNTIFS(ControlsTable[Control ID],C96,ControlsTable[Claim ID],B96)=0),"Control not mapped to claim; ","")&amp;IF(AND(H96&lt;&gt;"",H96&lt;&gt;"Not run",OR(G96="",I96="",J96="",K96="")),"Complete performed-test record; ","")&amp;IF(AND(I96&lt;&gt;"",COUNTIFS(EvidenceTable[Evidence ID],I96,EvidenceTable[Claim ID],B96)=0),"Evidence not linked to claim; ",""))</f>
      </c>
    </row>
    <row r="97" ht="46" customHeight="1">
      <c r="A97" s="11"/>
      <c r="B97" s="11"/>
      <c r="C97" s="11"/>
      <c r="D97" s="11"/>
      <c r="E97" s="11"/>
      <c r="F97" s="11"/>
      <c r="G97" s="11"/>
      <c r="H97" s="11"/>
      <c r="I97" s="11"/>
      <c r="J97" s="11"/>
      <c r="K97" s="23"/>
      <c r="L97" s="22" t="str">
        <f>IF(COUNTA(A97:K97)=0,"",IF(A97="","Add ID; ","")&amp;IF(AND(A97&lt;&gt;"",COUNTIF(TestsTable[Test ID],A97)&gt;1),"Duplicate ID; ","")&amp;IF(B97="","Add claim link; ",IF(COUNTIF(ClaimsTable[Claim ID],B97)=0,"Unknown claim; ",""))&amp;IF(C97="","Link control; ","")&amp;IF(D97="","Set scenario; ","")&amp;IF(E97="","Define selection; ","")&amp;IF(F97="","Set criteria; ","")&amp;IF(H97="","Set result; ","")&amp;IF(AND(C97&lt;&gt;"",COUNTIFS(ControlsTable[Control ID],C97,ControlsTable[Claim ID],B97)=0),"Control not mapped to claim; ","")&amp;IF(AND(H97&lt;&gt;"",H97&lt;&gt;"Not run",OR(G97="",I97="",J97="",K97="")),"Complete performed-test record; ","")&amp;IF(AND(I97&lt;&gt;"",COUNTIFS(EvidenceTable[Evidence ID],I97,EvidenceTable[Claim ID],B97)=0),"Evidence not linked to claim; ",""))</f>
      </c>
    </row>
    <row r="98" ht="46" customHeight="1">
      <c r="A98" s="11"/>
      <c r="B98" s="11"/>
      <c r="C98" s="11"/>
      <c r="D98" s="11"/>
      <c r="E98" s="11"/>
      <c r="F98" s="11"/>
      <c r="G98" s="11"/>
      <c r="H98" s="11"/>
      <c r="I98" s="11"/>
      <c r="J98" s="11"/>
      <c r="K98" s="23"/>
      <c r="L98" s="22" t="str">
        <f>IF(COUNTA(A98:K98)=0,"",IF(A98="","Add ID; ","")&amp;IF(AND(A98&lt;&gt;"",COUNTIF(TestsTable[Test ID],A98)&gt;1),"Duplicate ID; ","")&amp;IF(B98="","Add claim link; ",IF(COUNTIF(ClaimsTable[Claim ID],B98)=0,"Unknown claim; ",""))&amp;IF(C98="","Link control; ","")&amp;IF(D98="","Set scenario; ","")&amp;IF(E98="","Define selection; ","")&amp;IF(F98="","Set criteria; ","")&amp;IF(H98="","Set result; ","")&amp;IF(AND(C98&lt;&gt;"",COUNTIFS(ControlsTable[Control ID],C98,ControlsTable[Claim ID],B98)=0),"Control not mapped to claim; ","")&amp;IF(AND(H98&lt;&gt;"",H98&lt;&gt;"Not run",OR(G98="",I98="",J98="",K98="")),"Complete performed-test record; ","")&amp;IF(AND(I98&lt;&gt;"",COUNTIFS(EvidenceTable[Evidence ID],I98,EvidenceTable[Claim ID],B98)=0),"Evidence not linked to claim; ",""))</f>
      </c>
    </row>
    <row r="99" ht="46" customHeight="1">
      <c r="A99" s="11"/>
      <c r="B99" s="11"/>
      <c r="C99" s="11"/>
      <c r="D99" s="11"/>
      <c r="E99" s="11"/>
      <c r="F99" s="11"/>
      <c r="G99" s="11"/>
      <c r="H99" s="11"/>
      <c r="I99" s="11"/>
      <c r="J99" s="11"/>
      <c r="K99" s="23"/>
      <c r="L99" s="22" t="str">
        <f>IF(COUNTA(A99:K99)=0,"",IF(A99="","Add ID; ","")&amp;IF(AND(A99&lt;&gt;"",COUNTIF(TestsTable[Test ID],A99)&gt;1),"Duplicate ID; ","")&amp;IF(B99="","Add claim link; ",IF(COUNTIF(ClaimsTable[Claim ID],B99)=0,"Unknown claim; ",""))&amp;IF(C99="","Link control; ","")&amp;IF(D99="","Set scenario; ","")&amp;IF(E99="","Define selection; ","")&amp;IF(F99="","Set criteria; ","")&amp;IF(H99="","Set result; ","")&amp;IF(AND(C99&lt;&gt;"",COUNTIFS(ControlsTable[Control ID],C99,ControlsTable[Claim ID],B99)=0),"Control not mapped to claim; ","")&amp;IF(AND(H99&lt;&gt;"",H99&lt;&gt;"Not run",OR(G99="",I99="",J99="",K99="")),"Complete performed-test record; ","")&amp;IF(AND(I99&lt;&gt;"",COUNTIFS(EvidenceTable[Evidence ID],I99,EvidenceTable[Claim ID],B99)=0),"Evidence not linked to claim; ",""))</f>
      </c>
    </row>
    <row r="100" ht="46" customHeight="1">
      <c r="A100" s="11"/>
      <c r="B100" s="11"/>
      <c r="C100" s="11"/>
      <c r="D100" s="11"/>
      <c r="E100" s="11"/>
      <c r="F100" s="11"/>
      <c r="G100" s="11"/>
      <c r="H100" s="11"/>
      <c r="I100" s="11"/>
      <c r="J100" s="11"/>
      <c r="K100" s="23"/>
      <c r="L100" s="22" t="str">
        <f>IF(COUNTA(A100:K100)=0,"",IF(A100="","Add ID; ","")&amp;IF(AND(A100&lt;&gt;"",COUNTIF(TestsTable[Test ID],A100)&gt;1),"Duplicate ID; ","")&amp;IF(B100="","Add claim link; ",IF(COUNTIF(ClaimsTable[Claim ID],B100)=0,"Unknown claim; ",""))&amp;IF(C100="","Link control; ","")&amp;IF(D100="","Set scenario; ","")&amp;IF(E100="","Define selection; ","")&amp;IF(F100="","Set criteria; ","")&amp;IF(H100="","Set result; ","")&amp;IF(AND(C100&lt;&gt;"",COUNTIFS(ControlsTable[Control ID],C100,ControlsTable[Claim ID],B100)=0),"Control not mapped to claim; ","")&amp;IF(AND(H100&lt;&gt;"",H100&lt;&gt;"Not run",OR(G100="",I100="",J100="",K100="")),"Complete performed-test record; ","")&amp;IF(AND(I100&lt;&gt;"",COUNTIFS(EvidenceTable[Evidence ID],I100,EvidenceTable[Claim ID],B100)=0),"Evidence not linked to claim; ",""))</f>
      </c>
    </row>
    <row r="101" ht="46" customHeight="1">
      <c r="A101" s="11"/>
      <c r="B101" s="11"/>
      <c r="C101" s="11"/>
      <c r="D101" s="11"/>
      <c r="E101" s="11"/>
      <c r="F101" s="11"/>
      <c r="G101" s="11"/>
      <c r="H101" s="11"/>
      <c r="I101" s="11"/>
      <c r="J101" s="11"/>
      <c r="K101" s="23"/>
      <c r="L101" s="22" t="str">
        <f>IF(COUNTA(A101:K101)=0,"",IF(A101="","Add ID; ","")&amp;IF(AND(A101&lt;&gt;"",COUNTIF(TestsTable[Test ID],A101)&gt;1),"Duplicate ID; ","")&amp;IF(B101="","Add claim link; ",IF(COUNTIF(ClaimsTable[Claim ID],B101)=0,"Unknown claim; ",""))&amp;IF(C101="","Link control; ","")&amp;IF(D101="","Set scenario; ","")&amp;IF(E101="","Define selection; ","")&amp;IF(F101="","Set criteria; ","")&amp;IF(H101="","Set result; ","")&amp;IF(AND(C101&lt;&gt;"",COUNTIFS(ControlsTable[Control ID],C101,ControlsTable[Claim ID],B101)=0),"Control not mapped to claim; ","")&amp;IF(AND(H101&lt;&gt;"",H101&lt;&gt;"Not run",OR(G101="",I101="",J101="",K101="")),"Complete performed-test record; ","")&amp;IF(AND(I101&lt;&gt;"",COUNTIFS(EvidenceTable[Evidence ID],I101,EvidenceTable[Claim ID],B101)=0),"Evidence not linked to claim; ",""))</f>
      </c>
    </row>
    <row r="102" ht="46" customHeight="1">
      <c r="A102" s="11"/>
      <c r="B102" s="11"/>
      <c r="C102" s="11"/>
      <c r="D102" s="11"/>
      <c r="E102" s="11"/>
      <c r="F102" s="11"/>
      <c r="G102" s="11"/>
      <c r="H102" s="11"/>
      <c r="I102" s="11"/>
      <c r="J102" s="11"/>
      <c r="K102" s="23"/>
      <c r="L102" s="22" t="str">
        <f>IF(COUNTA(A102:K102)=0,"",IF(A102="","Add ID; ","")&amp;IF(AND(A102&lt;&gt;"",COUNTIF(TestsTable[Test ID],A102)&gt;1),"Duplicate ID; ","")&amp;IF(B102="","Add claim link; ",IF(COUNTIF(ClaimsTable[Claim ID],B102)=0,"Unknown claim; ",""))&amp;IF(C102="","Link control; ","")&amp;IF(D102="","Set scenario; ","")&amp;IF(E102="","Define selection; ","")&amp;IF(F102="","Set criteria; ","")&amp;IF(H102="","Set result; ","")&amp;IF(AND(C102&lt;&gt;"",COUNTIFS(ControlsTable[Control ID],C102,ControlsTable[Claim ID],B102)=0),"Control not mapped to claim; ","")&amp;IF(AND(H102&lt;&gt;"",H102&lt;&gt;"Not run",OR(G102="",I102="",J102="",K102="")),"Complete performed-test record; ","")&amp;IF(AND(I102&lt;&gt;"",COUNTIFS(EvidenceTable[Evidence ID],I102,EvidenceTable[Claim ID],B102)=0),"Evidence not linked to claim; ",""))</f>
      </c>
    </row>
    <row r="103" ht="46" customHeight="1">
      <c r="A103" s="11"/>
      <c r="B103" s="11"/>
      <c r="C103" s="11"/>
      <c r="D103" s="11"/>
      <c r="E103" s="11"/>
      <c r="F103" s="11"/>
      <c r="G103" s="11"/>
      <c r="H103" s="11"/>
      <c r="I103" s="11"/>
      <c r="J103" s="11"/>
      <c r="K103" s="23"/>
      <c r="L103" s="22" t="str">
        <f>IF(COUNTA(A103:K103)=0,"",IF(A103="","Add ID; ","")&amp;IF(AND(A103&lt;&gt;"",COUNTIF(TestsTable[Test ID],A103)&gt;1),"Duplicate ID; ","")&amp;IF(B103="","Add claim link; ",IF(COUNTIF(ClaimsTable[Claim ID],B103)=0,"Unknown claim; ",""))&amp;IF(C103="","Link control; ","")&amp;IF(D103="","Set scenario; ","")&amp;IF(E103="","Define selection; ","")&amp;IF(F103="","Set criteria; ","")&amp;IF(H103="","Set result; ","")&amp;IF(AND(C103&lt;&gt;"",COUNTIFS(ControlsTable[Control ID],C103,ControlsTable[Claim ID],B103)=0),"Control not mapped to claim; ","")&amp;IF(AND(H103&lt;&gt;"",H103&lt;&gt;"Not run",OR(G103="",I103="",J103="",K103="")),"Complete performed-test record; ","")&amp;IF(AND(I103&lt;&gt;"",COUNTIFS(EvidenceTable[Evidence ID],I103,EvidenceTable[Claim ID],B103)=0),"Evidence not linked to claim; ",""))</f>
      </c>
    </row>
    <row r="104" ht="46" customHeight="1">
      <c r="A104" s="11"/>
      <c r="B104" s="11"/>
      <c r="C104" s="11"/>
      <c r="D104" s="11"/>
      <c r="E104" s="11"/>
      <c r="F104" s="11"/>
      <c r="G104" s="11"/>
      <c r="H104" s="11"/>
      <c r="I104" s="11"/>
      <c r="J104" s="11"/>
      <c r="K104" s="23"/>
      <c r="L104" s="22" t="str">
        <f>IF(COUNTA(A104:K104)=0,"",IF(A104="","Add ID; ","")&amp;IF(AND(A104&lt;&gt;"",COUNTIF(TestsTable[Test ID],A104)&gt;1),"Duplicate ID; ","")&amp;IF(B104="","Add claim link; ",IF(COUNTIF(ClaimsTable[Claim ID],B104)=0,"Unknown claim; ",""))&amp;IF(C104="","Link control; ","")&amp;IF(D104="","Set scenario; ","")&amp;IF(E104="","Define selection; ","")&amp;IF(F104="","Set criteria; ","")&amp;IF(H104="","Set result; ","")&amp;IF(AND(C104&lt;&gt;"",COUNTIFS(ControlsTable[Control ID],C104,ControlsTable[Claim ID],B104)=0),"Control not mapped to claim; ","")&amp;IF(AND(H104&lt;&gt;"",H104&lt;&gt;"Not run",OR(G104="",I104="",J104="",K104="")),"Complete performed-test record; ","")&amp;IF(AND(I104&lt;&gt;"",COUNTIFS(EvidenceTable[Evidence ID],I104,EvidenceTable[Claim ID],B104)=0),"Evidence not linked to claim; ",""))</f>
      </c>
    </row>
    <row r="105" ht="46" customHeight="1">
      <c r="A105" s="11"/>
      <c r="B105" s="11"/>
      <c r="C105" s="11"/>
      <c r="D105" s="11"/>
      <c r="E105" s="11"/>
      <c r="F105" s="11"/>
      <c r="G105" s="11"/>
      <c r="H105" s="11"/>
      <c r="I105" s="11"/>
      <c r="J105" s="11"/>
      <c r="K105" s="23"/>
      <c r="L105" s="22" t="str">
        <f>IF(COUNTA(A105:K105)=0,"",IF(A105="","Add ID; ","")&amp;IF(AND(A105&lt;&gt;"",COUNTIF(TestsTable[Test ID],A105)&gt;1),"Duplicate ID; ","")&amp;IF(B105="","Add claim link; ",IF(COUNTIF(ClaimsTable[Claim ID],B105)=0,"Unknown claim; ",""))&amp;IF(C105="","Link control; ","")&amp;IF(D105="","Set scenario; ","")&amp;IF(E105="","Define selection; ","")&amp;IF(F105="","Set criteria; ","")&amp;IF(H105="","Set result; ","")&amp;IF(AND(C105&lt;&gt;"",COUNTIFS(ControlsTable[Control ID],C105,ControlsTable[Claim ID],B105)=0),"Control not mapped to claim; ","")&amp;IF(AND(H105&lt;&gt;"",H105&lt;&gt;"Not run",OR(G105="",I105="",J105="",K105="")),"Complete performed-test record; ","")&amp;IF(AND(I105&lt;&gt;"",COUNTIFS(EvidenceTable[Evidence ID],I105,EvidenceTable[Claim ID],B105)=0),"Evidence not linked to claim; ",""))</f>
      </c>
    </row>
  </sheetData>
  <conditionalFormatting sqref="L6:L105">
    <cfRule type="expression" dxfId="3" priority="1">
      <formula>LEN(L6)&gt;0</formula>
    </cfRule>
  </conditionalFormatting>
  <dataValidations count="2">
    <dataValidation type="list" sqref="H6:H105" allowBlank="1" showErrorMessage="1" errorTitle="Choose a listed value" error="Select a value from the dropdown to keep review categories consistent." errorStyle="stop">
      <formula1>"Not run,Meets,Does not meet,Inconclusive"</formula1>
    </dataValidation>
    <dataValidation type="decimal" operator="between" allowBlank="1" showErrorMessage="1" showInputMessage="1" errorStyle="stop" errorTitle="Enter an Excel date" error="Enter a valid date rather than text." promptTitle="Review date" prompt="Enter an Excel date, for example 2026-10-01." sqref="K6:K105">
      <formula1>1</formula1>
      <formula2>2958465</formula2>
    </dataValidation>
  </dataValidations>
  <hyperlinks>
    <hyperlink ref="A3" location="'Start Here'!A1"/>
    <hyperlink ref="D3" location="'Field Guide'!A89"/>
    <hyperlink ref="G3" location="'Worked Example'!A1"/>
  </hyperlinks>
  <pageMargins left=".3" right=".3" top=".4" bottom=".4" header=".2" footer=".2"/>
  <pageSetup paperSize="9" orientation="landscape" fitToWidth="1" fitToHeight="0"/>
  <tableParts count="1">
    <tablePart r:id="R6f97d6b256d54843"/>
  </tableParts>
</worksheet>
</file>

<file path=xl/worksheets/sheet8.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41" hidden="0" customWidth="1"/>
    <col min="4" max="4" width="42" hidden="0" customWidth="1"/>
    <col min="5" max="5" width="24" hidden="0" customWidth="1"/>
    <col min="6" max="6" width="34" hidden="0" customWidth="1"/>
    <col min="7" max="7" width="24" hidden="0" customWidth="1"/>
    <col min="8" max="8" width="42" hidden="0" customWidth="1"/>
    <col min="9" max="9" width="28" hidden="0" customWidth="1"/>
    <col min="10" max="10" width="16" hidden="0" customWidth="1"/>
    <col min="11" max="11" width="26" hidden="0" customWidth="1"/>
    <col min="12" max="12" width="26" hidden="0" customWidth="1"/>
    <col min="13" max="13" width="26" hidden="0" customWidth="1"/>
    <col min="14" max="14" width="24" hidden="0" customWidth="1"/>
    <col min="15" max="15" width="44" hidden="0" customWidth="1"/>
    <col min="16" max="16" width="34" hidden="0" customWidth="1"/>
  </cols>
  <sheetData>
    <row r="1" ht="30" customHeight="1">
      <c r="A1" s="3" t="str">
        <v>Human oversight</v>
      </c>
      <c r="B1" s="2"/>
      <c r="C1" s="2"/>
      <c r="D1" s="2"/>
      <c r="E1" s="2"/>
      <c r="F1" s="2"/>
      <c r="G1" s="2"/>
      <c r="H1" s="2"/>
      <c r="I1" s="2"/>
      <c r="J1" s="2"/>
      <c r="K1" s="2"/>
      <c r="L1" s="2"/>
      <c r="M1" s="2"/>
      <c r="N1" s="2"/>
      <c r="O1" s="2"/>
      <c r="P1" s="2"/>
    </row>
    <row r="2" ht="24" customHeight="1">
      <c r="A2" s="4" t="str">
        <v>Record what the reviewer saw, decided and changed. Confirm the downstream effect and resolve escalations.</v>
      </c>
      <c r="B2" s="2"/>
      <c r="C2" s="2"/>
      <c r="D2" s="2"/>
      <c r="E2" s="2"/>
      <c r="F2" s="2"/>
      <c r="G2" s="2"/>
      <c r="H2" s="2"/>
      <c r="I2" s="2"/>
      <c r="J2" s="2"/>
      <c r="K2" s="2"/>
      <c r="L2" s="2"/>
      <c r="M2" s="2"/>
      <c r="N2" s="2"/>
      <c r="O2" s="2"/>
      <c r="P2" s="2"/>
    </row>
    <row r="3">
      <c r="A3" s="5" t="str">
        <v>Start Here</v>
      </c>
      <c r="B3" s="2"/>
      <c r="C3" s="2"/>
      <c r="D3" s="5" t="str">
        <v>Field Guide — examples and required fields</v>
      </c>
      <c r="E3" s="2"/>
      <c r="F3" s="2"/>
      <c r="G3" s="5" t="str">
        <v>Worked Example — complete review</v>
      </c>
      <c r="H3" s="2"/>
      <c r="I3" s="2"/>
      <c r="J3" s="2"/>
      <c r="K3" s="2"/>
      <c r="L3" s="2"/>
      <c r="M3" s="2"/>
      <c r="N3" s="2"/>
      <c r="O3" s="2"/>
      <c r="P3" s="2"/>
    </row>
    <row r="4">
      <c r="A4" s="2"/>
      <c r="B4" s="2"/>
      <c r="C4" s="2"/>
      <c r="D4" s="2"/>
      <c r="E4" s="2"/>
      <c r="F4" s="2"/>
      <c r="G4" s="2"/>
      <c r="H4" s="2"/>
      <c r="I4" s="2"/>
      <c r="J4" s="2"/>
      <c r="K4" s="2"/>
      <c r="L4" s="2"/>
      <c r="M4" s="2"/>
      <c r="N4" s="2"/>
      <c r="O4" s="2"/>
      <c r="P4" s="2"/>
    </row>
    <row r="5" ht="42" customHeight="1">
      <c r="A5" s="9" t="str">
        <v>Oversight ID</v>
      </c>
      <c r="B5" s="9" t="str">
        <v>Claim ID</v>
      </c>
      <c r="C5" s="9" t="str">
        <v>Trigger / AI proposal</v>
      </c>
      <c r="D5" s="9" t="str">
        <v>Information inspected</v>
      </c>
      <c r="E5" s="9" t="str">
        <v>Reviewer</v>
      </c>
      <c r="F5" s="9" t="str">
        <v>Authority / permissions</v>
      </c>
      <c r="G5" s="9" t="str">
        <v>Human action</v>
      </c>
      <c r="H5" s="9" t="str">
        <v>Reason</v>
      </c>
      <c r="I5" s="9" t="str">
        <v>Verified downstream effect</v>
      </c>
      <c r="J5" s="9" t="str">
        <v>Evidence ID</v>
      </c>
      <c r="K5" s="9" t="str">
        <v>Trigger / proposal time</v>
      </c>
      <c r="L5" s="9" t="str">
        <v>Human action time</v>
      </c>
      <c r="M5" s="9" t="str">
        <v>Effect confirmed time</v>
      </c>
      <c r="N5" s="9" t="str">
        <v>Escalation owner</v>
      </c>
      <c r="O5" s="9" t="str">
        <v>Resolution / follow-up</v>
      </c>
      <c r="P5" s="9" t="str">
        <v>Record check (auto)</v>
      </c>
    </row>
    <row r="6" ht="46" customHeight="1">
      <c r="A6" s="11"/>
      <c r="B6" s="11"/>
      <c r="C6" s="11"/>
      <c r="D6" s="11"/>
      <c r="E6" s="11"/>
      <c r="F6" s="11"/>
      <c r="G6" s="11"/>
      <c r="H6" s="11"/>
      <c r="I6" s="11"/>
      <c r="J6" s="11"/>
      <c r="K6" s="24"/>
      <c r="L6" s="24"/>
      <c r="M6" s="24"/>
      <c r="N6" s="11"/>
      <c r="O6" s="11"/>
      <c r="P6" s="22" t="str">
        <f>IF(COUNTA(A6:O6)=0,"",IF(A6="","Add ID; ","")&amp;IF(AND(A6&lt;&gt;"",COUNTIF(OversightTable[Oversight ID],A6)&gt;1),"Duplicate ID; ","")&amp;IF(B6="","Add claim link; ",IF(COUNTIF(ClaimsTable[Claim ID],B6)=0,"Unknown claim; ",""))&amp;IF(C6="","Record proposal; ","")&amp;IF(D6="","Record information; ","")&amp;IF(E6="","Assign reviewer; ","")&amp;IF(F6="","Record authority; ","")&amp;IF(G6="","Record action; ","")&amp;IF(H6="","Record reason; ","")&amp;IF(I6="","Verify effect; ","")&amp;IF(J6="","Link evidence; ","")&amp;IF(L6="","Record human action time; ","")&amp;IF(AND(J6&lt;&gt;"",COUNTIFS(EvidenceTable[Evidence ID],J6,EvidenceTable[Claim ID],B6)=0),"Evidence not linked to claim; ","")&amp;IF(AND(I6&lt;&gt;"Not verified",I6&lt;&gt;"",M6=""),"Record effect confirmation time; ","")&amp;IF(AND(G6="Escalate",N6=""),"Assign escalation owner; ","")&amp;IF(AND(OR(G6="Hold",G6="Escalate",I6="Not achieved"),O6=""),"Record follow-up; ",""))</f>
      </c>
    </row>
    <row r="7" ht="46" customHeight="1">
      <c r="A7" s="11"/>
      <c r="B7" s="11"/>
      <c r="C7" s="11"/>
      <c r="D7" s="11"/>
      <c r="E7" s="11"/>
      <c r="F7" s="11"/>
      <c r="G7" s="11"/>
      <c r="H7" s="11"/>
      <c r="I7" s="11"/>
      <c r="J7" s="11"/>
      <c r="K7" s="24"/>
      <c r="L7" s="24"/>
      <c r="M7" s="24"/>
      <c r="N7" s="11"/>
      <c r="O7" s="11"/>
      <c r="P7" s="22" t="str">
        <f>IF(COUNTA(A7:O7)=0,"",IF(A7="","Add ID; ","")&amp;IF(AND(A7&lt;&gt;"",COUNTIF(OversightTable[Oversight ID],A7)&gt;1),"Duplicate ID; ","")&amp;IF(B7="","Add claim link; ",IF(COUNTIF(ClaimsTable[Claim ID],B7)=0,"Unknown claim; ",""))&amp;IF(C7="","Record proposal; ","")&amp;IF(D7="","Record information; ","")&amp;IF(E7="","Assign reviewer; ","")&amp;IF(F7="","Record authority; ","")&amp;IF(G7="","Record action; ","")&amp;IF(H7="","Record reason; ","")&amp;IF(I7="","Verify effect; ","")&amp;IF(J7="","Link evidence; ","")&amp;IF(L7="","Record human action time; ","")&amp;IF(AND(J7&lt;&gt;"",COUNTIFS(EvidenceTable[Evidence ID],J7,EvidenceTable[Claim ID],B7)=0),"Evidence not linked to claim; ","")&amp;IF(AND(I7&lt;&gt;"Not verified",I7&lt;&gt;"",M7=""),"Record effect confirmation time; ","")&amp;IF(AND(G7="Escalate",N7=""),"Assign escalation owner; ","")&amp;IF(AND(OR(G7="Hold",G7="Escalate",I7="Not achieved"),O7=""),"Record follow-up; ",""))</f>
      </c>
    </row>
    <row r="8" ht="46" customHeight="1">
      <c r="A8" s="11"/>
      <c r="B8" s="11"/>
      <c r="C8" s="11"/>
      <c r="D8" s="11"/>
      <c r="E8" s="11"/>
      <c r="F8" s="11"/>
      <c r="G8" s="11"/>
      <c r="H8" s="11"/>
      <c r="I8" s="11"/>
      <c r="J8" s="11"/>
      <c r="K8" s="24"/>
      <c r="L8" s="24"/>
      <c r="M8" s="24"/>
      <c r="N8" s="11"/>
      <c r="O8" s="11"/>
      <c r="P8" s="22" t="str">
        <f>IF(COUNTA(A8:O8)=0,"",IF(A8="","Add ID; ","")&amp;IF(AND(A8&lt;&gt;"",COUNTIF(OversightTable[Oversight ID],A8)&gt;1),"Duplicate ID; ","")&amp;IF(B8="","Add claim link; ",IF(COUNTIF(ClaimsTable[Claim ID],B8)=0,"Unknown claim; ",""))&amp;IF(C8="","Record proposal; ","")&amp;IF(D8="","Record information; ","")&amp;IF(E8="","Assign reviewer; ","")&amp;IF(F8="","Record authority; ","")&amp;IF(G8="","Record action; ","")&amp;IF(H8="","Record reason; ","")&amp;IF(I8="","Verify effect; ","")&amp;IF(J8="","Link evidence; ","")&amp;IF(L8="","Record human action time; ","")&amp;IF(AND(J8&lt;&gt;"",COUNTIFS(EvidenceTable[Evidence ID],J8,EvidenceTable[Claim ID],B8)=0),"Evidence not linked to claim; ","")&amp;IF(AND(I8&lt;&gt;"Not verified",I8&lt;&gt;"",M8=""),"Record effect confirmation time; ","")&amp;IF(AND(G8="Escalate",N8=""),"Assign escalation owner; ","")&amp;IF(AND(OR(G8="Hold",G8="Escalate",I8="Not achieved"),O8=""),"Record follow-up; ",""))</f>
      </c>
    </row>
    <row r="9" ht="46" customHeight="1">
      <c r="A9" s="11"/>
      <c r="B9" s="11"/>
      <c r="C9" s="11"/>
      <c r="D9" s="11"/>
      <c r="E9" s="11"/>
      <c r="F9" s="11"/>
      <c r="G9" s="11"/>
      <c r="H9" s="11"/>
      <c r="I9" s="11"/>
      <c r="J9" s="11"/>
      <c r="K9" s="24"/>
      <c r="L9" s="24"/>
      <c r="M9" s="24"/>
      <c r="N9" s="11"/>
      <c r="O9" s="11"/>
      <c r="P9" s="22" t="str">
        <f>IF(COUNTA(A9:O9)=0,"",IF(A9="","Add ID; ","")&amp;IF(AND(A9&lt;&gt;"",COUNTIF(OversightTable[Oversight ID],A9)&gt;1),"Duplicate ID; ","")&amp;IF(B9="","Add claim link; ",IF(COUNTIF(ClaimsTable[Claim ID],B9)=0,"Unknown claim; ",""))&amp;IF(C9="","Record proposal; ","")&amp;IF(D9="","Record information; ","")&amp;IF(E9="","Assign reviewer; ","")&amp;IF(F9="","Record authority; ","")&amp;IF(G9="","Record action; ","")&amp;IF(H9="","Record reason; ","")&amp;IF(I9="","Verify effect; ","")&amp;IF(J9="","Link evidence; ","")&amp;IF(L9="","Record human action time; ","")&amp;IF(AND(J9&lt;&gt;"",COUNTIFS(EvidenceTable[Evidence ID],J9,EvidenceTable[Claim ID],B9)=0),"Evidence not linked to claim; ","")&amp;IF(AND(I9&lt;&gt;"Not verified",I9&lt;&gt;"",M9=""),"Record effect confirmation time; ","")&amp;IF(AND(G9="Escalate",N9=""),"Assign escalation owner; ","")&amp;IF(AND(OR(G9="Hold",G9="Escalate",I9="Not achieved"),O9=""),"Record follow-up; ",""))</f>
      </c>
    </row>
    <row r="10" ht="46" customHeight="1">
      <c r="A10" s="11"/>
      <c r="B10" s="11"/>
      <c r="C10" s="11"/>
      <c r="D10" s="11"/>
      <c r="E10" s="11"/>
      <c r="F10" s="11"/>
      <c r="G10" s="11"/>
      <c r="H10" s="11"/>
      <c r="I10" s="11"/>
      <c r="J10" s="11"/>
      <c r="K10" s="24"/>
      <c r="L10" s="24"/>
      <c r="M10" s="24"/>
      <c r="N10" s="11"/>
      <c r="O10" s="11"/>
      <c r="P10" s="22" t="str">
        <f>IF(COUNTA(A10:O10)=0,"",IF(A10="","Add ID; ","")&amp;IF(AND(A10&lt;&gt;"",COUNTIF(OversightTable[Oversight ID],A10)&gt;1),"Duplicate ID; ","")&amp;IF(B10="","Add claim link; ",IF(COUNTIF(ClaimsTable[Claim ID],B10)=0,"Unknown claim; ",""))&amp;IF(C10="","Record proposal; ","")&amp;IF(D10="","Record information; ","")&amp;IF(E10="","Assign reviewer; ","")&amp;IF(F10="","Record authority; ","")&amp;IF(G10="","Record action; ","")&amp;IF(H10="","Record reason; ","")&amp;IF(I10="","Verify effect; ","")&amp;IF(J10="","Link evidence; ","")&amp;IF(L10="","Record human action time; ","")&amp;IF(AND(J10&lt;&gt;"",COUNTIFS(EvidenceTable[Evidence ID],J10,EvidenceTable[Claim ID],B10)=0),"Evidence not linked to claim; ","")&amp;IF(AND(I10&lt;&gt;"Not verified",I10&lt;&gt;"",M10=""),"Record effect confirmation time; ","")&amp;IF(AND(G10="Escalate",N10=""),"Assign escalation owner; ","")&amp;IF(AND(OR(G10="Hold",G10="Escalate",I10="Not achieved"),O10=""),"Record follow-up; ",""))</f>
      </c>
    </row>
    <row r="11" ht="46" customHeight="1">
      <c r="A11" s="11"/>
      <c r="B11" s="11"/>
      <c r="C11" s="11"/>
      <c r="D11" s="11"/>
      <c r="E11" s="11"/>
      <c r="F11" s="11"/>
      <c r="G11" s="11"/>
      <c r="H11" s="11"/>
      <c r="I11" s="11"/>
      <c r="J11" s="11"/>
      <c r="K11" s="24"/>
      <c r="L11" s="24"/>
      <c r="M11" s="24"/>
      <c r="N11" s="11"/>
      <c r="O11" s="11"/>
      <c r="P11" s="22" t="str">
        <f>IF(COUNTA(A11:O11)=0,"",IF(A11="","Add ID; ","")&amp;IF(AND(A11&lt;&gt;"",COUNTIF(OversightTable[Oversight ID],A11)&gt;1),"Duplicate ID; ","")&amp;IF(B11="","Add claim link; ",IF(COUNTIF(ClaimsTable[Claim ID],B11)=0,"Unknown claim; ",""))&amp;IF(C11="","Record proposal; ","")&amp;IF(D11="","Record information; ","")&amp;IF(E11="","Assign reviewer; ","")&amp;IF(F11="","Record authority; ","")&amp;IF(G11="","Record action; ","")&amp;IF(H11="","Record reason; ","")&amp;IF(I11="","Verify effect; ","")&amp;IF(J11="","Link evidence; ","")&amp;IF(L11="","Record human action time; ","")&amp;IF(AND(J11&lt;&gt;"",COUNTIFS(EvidenceTable[Evidence ID],J11,EvidenceTable[Claim ID],B11)=0),"Evidence not linked to claim; ","")&amp;IF(AND(I11&lt;&gt;"Not verified",I11&lt;&gt;"",M11=""),"Record effect confirmation time; ","")&amp;IF(AND(G11="Escalate",N11=""),"Assign escalation owner; ","")&amp;IF(AND(OR(G11="Hold",G11="Escalate",I11="Not achieved"),O11=""),"Record follow-up; ",""))</f>
      </c>
    </row>
    <row r="12" ht="46" customHeight="1">
      <c r="A12" s="11"/>
      <c r="B12" s="11"/>
      <c r="C12" s="11"/>
      <c r="D12" s="11"/>
      <c r="E12" s="11"/>
      <c r="F12" s="11"/>
      <c r="G12" s="11"/>
      <c r="H12" s="11"/>
      <c r="I12" s="11"/>
      <c r="J12" s="11"/>
      <c r="K12" s="24"/>
      <c r="L12" s="24"/>
      <c r="M12" s="24"/>
      <c r="N12" s="11"/>
      <c r="O12" s="11"/>
      <c r="P12" s="22" t="str">
        <f>IF(COUNTA(A12:O12)=0,"",IF(A12="","Add ID; ","")&amp;IF(AND(A12&lt;&gt;"",COUNTIF(OversightTable[Oversight ID],A12)&gt;1),"Duplicate ID; ","")&amp;IF(B12="","Add claim link; ",IF(COUNTIF(ClaimsTable[Claim ID],B12)=0,"Unknown claim; ",""))&amp;IF(C12="","Record proposal; ","")&amp;IF(D12="","Record information; ","")&amp;IF(E12="","Assign reviewer; ","")&amp;IF(F12="","Record authority; ","")&amp;IF(G12="","Record action; ","")&amp;IF(H12="","Record reason; ","")&amp;IF(I12="","Verify effect; ","")&amp;IF(J12="","Link evidence; ","")&amp;IF(L12="","Record human action time; ","")&amp;IF(AND(J12&lt;&gt;"",COUNTIFS(EvidenceTable[Evidence ID],J12,EvidenceTable[Claim ID],B12)=0),"Evidence not linked to claim; ","")&amp;IF(AND(I12&lt;&gt;"Not verified",I12&lt;&gt;"",M12=""),"Record effect confirmation time; ","")&amp;IF(AND(G12="Escalate",N12=""),"Assign escalation owner; ","")&amp;IF(AND(OR(G12="Hold",G12="Escalate",I12="Not achieved"),O12=""),"Record follow-up; ",""))</f>
      </c>
    </row>
    <row r="13" ht="46" customHeight="1">
      <c r="A13" s="11"/>
      <c r="B13" s="11"/>
      <c r="C13" s="11"/>
      <c r="D13" s="11"/>
      <c r="E13" s="11"/>
      <c r="F13" s="11"/>
      <c r="G13" s="11"/>
      <c r="H13" s="11"/>
      <c r="I13" s="11"/>
      <c r="J13" s="11"/>
      <c r="K13" s="24"/>
      <c r="L13" s="24"/>
      <c r="M13" s="24"/>
      <c r="N13" s="11"/>
      <c r="O13" s="11"/>
      <c r="P13" s="22" t="str">
        <f>IF(COUNTA(A13:O13)=0,"",IF(A13="","Add ID; ","")&amp;IF(AND(A13&lt;&gt;"",COUNTIF(OversightTable[Oversight ID],A13)&gt;1),"Duplicate ID; ","")&amp;IF(B13="","Add claim link; ",IF(COUNTIF(ClaimsTable[Claim ID],B13)=0,"Unknown claim; ",""))&amp;IF(C13="","Record proposal; ","")&amp;IF(D13="","Record information; ","")&amp;IF(E13="","Assign reviewer; ","")&amp;IF(F13="","Record authority; ","")&amp;IF(G13="","Record action; ","")&amp;IF(H13="","Record reason; ","")&amp;IF(I13="","Verify effect; ","")&amp;IF(J13="","Link evidence; ","")&amp;IF(L13="","Record human action time; ","")&amp;IF(AND(J13&lt;&gt;"",COUNTIFS(EvidenceTable[Evidence ID],J13,EvidenceTable[Claim ID],B13)=0),"Evidence not linked to claim; ","")&amp;IF(AND(I13&lt;&gt;"Not verified",I13&lt;&gt;"",M13=""),"Record effect confirmation time; ","")&amp;IF(AND(G13="Escalate",N13=""),"Assign escalation owner; ","")&amp;IF(AND(OR(G13="Hold",G13="Escalate",I13="Not achieved"),O13=""),"Record follow-up; ",""))</f>
      </c>
    </row>
    <row r="14" ht="46" customHeight="1">
      <c r="A14" s="11"/>
      <c r="B14" s="11"/>
      <c r="C14" s="11"/>
      <c r="D14" s="11"/>
      <c r="E14" s="11"/>
      <c r="F14" s="11"/>
      <c r="G14" s="11"/>
      <c r="H14" s="11"/>
      <c r="I14" s="11"/>
      <c r="J14" s="11"/>
      <c r="K14" s="24"/>
      <c r="L14" s="24"/>
      <c r="M14" s="24"/>
      <c r="N14" s="11"/>
      <c r="O14" s="11"/>
      <c r="P14" s="22" t="str">
        <f>IF(COUNTA(A14:O14)=0,"",IF(A14="","Add ID; ","")&amp;IF(AND(A14&lt;&gt;"",COUNTIF(OversightTable[Oversight ID],A14)&gt;1),"Duplicate ID; ","")&amp;IF(B14="","Add claim link; ",IF(COUNTIF(ClaimsTable[Claim ID],B14)=0,"Unknown claim; ",""))&amp;IF(C14="","Record proposal; ","")&amp;IF(D14="","Record information; ","")&amp;IF(E14="","Assign reviewer; ","")&amp;IF(F14="","Record authority; ","")&amp;IF(G14="","Record action; ","")&amp;IF(H14="","Record reason; ","")&amp;IF(I14="","Verify effect; ","")&amp;IF(J14="","Link evidence; ","")&amp;IF(L14="","Record human action time; ","")&amp;IF(AND(J14&lt;&gt;"",COUNTIFS(EvidenceTable[Evidence ID],J14,EvidenceTable[Claim ID],B14)=0),"Evidence not linked to claim; ","")&amp;IF(AND(I14&lt;&gt;"Not verified",I14&lt;&gt;"",M14=""),"Record effect confirmation time; ","")&amp;IF(AND(G14="Escalate",N14=""),"Assign escalation owner; ","")&amp;IF(AND(OR(G14="Hold",G14="Escalate",I14="Not achieved"),O14=""),"Record follow-up; ",""))</f>
      </c>
    </row>
    <row r="15" ht="46" customHeight="1">
      <c r="A15" s="11"/>
      <c r="B15" s="11"/>
      <c r="C15" s="11"/>
      <c r="D15" s="11"/>
      <c r="E15" s="11"/>
      <c r="F15" s="11"/>
      <c r="G15" s="11"/>
      <c r="H15" s="11"/>
      <c r="I15" s="11"/>
      <c r="J15" s="11"/>
      <c r="K15" s="24"/>
      <c r="L15" s="24"/>
      <c r="M15" s="24"/>
      <c r="N15" s="11"/>
      <c r="O15" s="11"/>
      <c r="P15" s="22" t="str">
        <f>IF(COUNTA(A15:O15)=0,"",IF(A15="","Add ID; ","")&amp;IF(AND(A15&lt;&gt;"",COUNTIF(OversightTable[Oversight ID],A15)&gt;1),"Duplicate ID; ","")&amp;IF(B15="","Add claim link; ",IF(COUNTIF(ClaimsTable[Claim ID],B15)=0,"Unknown claim; ",""))&amp;IF(C15="","Record proposal; ","")&amp;IF(D15="","Record information; ","")&amp;IF(E15="","Assign reviewer; ","")&amp;IF(F15="","Record authority; ","")&amp;IF(G15="","Record action; ","")&amp;IF(H15="","Record reason; ","")&amp;IF(I15="","Verify effect; ","")&amp;IF(J15="","Link evidence; ","")&amp;IF(L15="","Record human action time; ","")&amp;IF(AND(J15&lt;&gt;"",COUNTIFS(EvidenceTable[Evidence ID],J15,EvidenceTable[Claim ID],B15)=0),"Evidence not linked to claim; ","")&amp;IF(AND(I15&lt;&gt;"Not verified",I15&lt;&gt;"",M15=""),"Record effect confirmation time; ","")&amp;IF(AND(G15="Escalate",N15=""),"Assign escalation owner; ","")&amp;IF(AND(OR(G15="Hold",G15="Escalate",I15="Not achieved"),O15=""),"Record follow-up; ",""))</f>
      </c>
    </row>
    <row r="16" ht="46" customHeight="1">
      <c r="A16" s="11"/>
      <c r="B16" s="11"/>
      <c r="C16" s="11"/>
      <c r="D16" s="11"/>
      <c r="E16" s="11"/>
      <c r="F16" s="11"/>
      <c r="G16" s="11"/>
      <c r="H16" s="11"/>
      <c r="I16" s="11"/>
      <c r="J16" s="11"/>
      <c r="K16" s="24"/>
      <c r="L16" s="24"/>
      <c r="M16" s="24"/>
      <c r="N16" s="11"/>
      <c r="O16" s="11"/>
      <c r="P16" s="22" t="str">
        <f>IF(COUNTA(A16:O16)=0,"",IF(A16="","Add ID; ","")&amp;IF(AND(A16&lt;&gt;"",COUNTIF(OversightTable[Oversight ID],A16)&gt;1),"Duplicate ID; ","")&amp;IF(B16="","Add claim link; ",IF(COUNTIF(ClaimsTable[Claim ID],B16)=0,"Unknown claim; ",""))&amp;IF(C16="","Record proposal; ","")&amp;IF(D16="","Record information; ","")&amp;IF(E16="","Assign reviewer; ","")&amp;IF(F16="","Record authority; ","")&amp;IF(G16="","Record action; ","")&amp;IF(H16="","Record reason; ","")&amp;IF(I16="","Verify effect; ","")&amp;IF(J16="","Link evidence; ","")&amp;IF(L16="","Record human action time; ","")&amp;IF(AND(J16&lt;&gt;"",COUNTIFS(EvidenceTable[Evidence ID],J16,EvidenceTable[Claim ID],B16)=0),"Evidence not linked to claim; ","")&amp;IF(AND(I16&lt;&gt;"Not verified",I16&lt;&gt;"",M16=""),"Record effect confirmation time; ","")&amp;IF(AND(G16="Escalate",N16=""),"Assign escalation owner; ","")&amp;IF(AND(OR(G16="Hold",G16="Escalate",I16="Not achieved"),O16=""),"Record follow-up; ",""))</f>
      </c>
    </row>
    <row r="17" ht="46" customHeight="1">
      <c r="A17" s="11"/>
      <c r="B17" s="11"/>
      <c r="C17" s="11"/>
      <c r="D17" s="11"/>
      <c r="E17" s="11"/>
      <c r="F17" s="11"/>
      <c r="G17" s="11"/>
      <c r="H17" s="11"/>
      <c r="I17" s="11"/>
      <c r="J17" s="11"/>
      <c r="K17" s="24"/>
      <c r="L17" s="24"/>
      <c r="M17" s="24"/>
      <c r="N17" s="11"/>
      <c r="O17" s="11"/>
      <c r="P17" s="22" t="str">
        <f>IF(COUNTA(A17:O17)=0,"",IF(A17="","Add ID; ","")&amp;IF(AND(A17&lt;&gt;"",COUNTIF(OversightTable[Oversight ID],A17)&gt;1),"Duplicate ID; ","")&amp;IF(B17="","Add claim link; ",IF(COUNTIF(ClaimsTable[Claim ID],B17)=0,"Unknown claim; ",""))&amp;IF(C17="","Record proposal; ","")&amp;IF(D17="","Record information; ","")&amp;IF(E17="","Assign reviewer; ","")&amp;IF(F17="","Record authority; ","")&amp;IF(G17="","Record action; ","")&amp;IF(H17="","Record reason; ","")&amp;IF(I17="","Verify effect; ","")&amp;IF(J17="","Link evidence; ","")&amp;IF(L17="","Record human action time; ","")&amp;IF(AND(J17&lt;&gt;"",COUNTIFS(EvidenceTable[Evidence ID],J17,EvidenceTable[Claim ID],B17)=0),"Evidence not linked to claim; ","")&amp;IF(AND(I17&lt;&gt;"Not verified",I17&lt;&gt;"",M17=""),"Record effect confirmation time; ","")&amp;IF(AND(G17="Escalate",N17=""),"Assign escalation owner; ","")&amp;IF(AND(OR(G17="Hold",G17="Escalate",I17="Not achieved"),O17=""),"Record follow-up; ",""))</f>
      </c>
    </row>
    <row r="18" ht="46" customHeight="1">
      <c r="A18" s="11"/>
      <c r="B18" s="11"/>
      <c r="C18" s="11"/>
      <c r="D18" s="11"/>
      <c r="E18" s="11"/>
      <c r="F18" s="11"/>
      <c r="G18" s="11"/>
      <c r="H18" s="11"/>
      <c r="I18" s="11"/>
      <c r="J18" s="11"/>
      <c r="K18" s="24"/>
      <c r="L18" s="24"/>
      <c r="M18" s="24"/>
      <c r="N18" s="11"/>
      <c r="O18" s="11"/>
      <c r="P18" s="22" t="str">
        <f>IF(COUNTA(A18:O18)=0,"",IF(A18="","Add ID; ","")&amp;IF(AND(A18&lt;&gt;"",COUNTIF(OversightTable[Oversight ID],A18)&gt;1),"Duplicate ID; ","")&amp;IF(B18="","Add claim link; ",IF(COUNTIF(ClaimsTable[Claim ID],B18)=0,"Unknown claim; ",""))&amp;IF(C18="","Record proposal; ","")&amp;IF(D18="","Record information; ","")&amp;IF(E18="","Assign reviewer; ","")&amp;IF(F18="","Record authority; ","")&amp;IF(G18="","Record action; ","")&amp;IF(H18="","Record reason; ","")&amp;IF(I18="","Verify effect; ","")&amp;IF(J18="","Link evidence; ","")&amp;IF(L18="","Record human action time; ","")&amp;IF(AND(J18&lt;&gt;"",COUNTIFS(EvidenceTable[Evidence ID],J18,EvidenceTable[Claim ID],B18)=0),"Evidence not linked to claim; ","")&amp;IF(AND(I18&lt;&gt;"Not verified",I18&lt;&gt;"",M18=""),"Record effect confirmation time; ","")&amp;IF(AND(G18="Escalate",N18=""),"Assign escalation owner; ","")&amp;IF(AND(OR(G18="Hold",G18="Escalate",I18="Not achieved"),O18=""),"Record follow-up; ",""))</f>
      </c>
    </row>
    <row r="19" ht="46" customHeight="1">
      <c r="A19" s="11"/>
      <c r="B19" s="11"/>
      <c r="C19" s="11"/>
      <c r="D19" s="11"/>
      <c r="E19" s="11"/>
      <c r="F19" s="11"/>
      <c r="G19" s="11"/>
      <c r="H19" s="11"/>
      <c r="I19" s="11"/>
      <c r="J19" s="11"/>
      <c r="K19" s="24"/>
      <c r="L19" s="24"/>
      <c r="M19" s="24"/>
      <c r="N19" s="11"/>
      <c r="O19" s="11"/>
      <c r="P19" s="22" t="str">
        <f>IF(COUNTA(A19:O19)=0,"",IF(A19="","Add ID; ","")&amp;IF(AND(A19&lt;&gt;"",COUNTIF(OversightTable[Oversight ID],A19)&gt;1),"Duplicate ID; ","")&amp;IF(B19="","Add claim link; ",IF(COUNTIF(ClaimsTable[Claim ID],B19)=0,"Unknown claim; ",""))&amp;IF(C19="","Record proposal; ","")&amp;IF(D19="","Record information; ","")&amp;IF(E19="","Assign reviewer; ","")&amp;IF(F19="","Record authority; ","")&amp;IF(G19="","Record action; ","")&amp;IF(H19="","Record reason; ","")&amp;IF(I19="","Verify effect; ","")&amp;IF(J19="","Link evidence; ","")&amp;IF(L19="","Record human action time; ","")&amp;IF(AND(J19&lt;&gt;"",COUNTIFS(EvidenceTable[Evidence ID],J19,EvidenceTable[Claim ID],B19)=0),"Evidence not linked to claim; ","")&amp;IF(AND(I19&lt;&gt;"Not verified",I19&lt;&gt;"",M19=""),"Record effect confirmation time; ","")&amp;IF(AND(G19="Escalate",N19=""),"Assign escalation owner; ","")&amp;IF(AND(OR(G19="Hold",G19="Escalate",I19="Not achieved"),O19=""),"Record follow-up; ",""))</f>
      </c>
    </row>
    <row r="20" ht="46" customHeight="1">
      <c r="A20" s="11"/>
      <c r="B20" s="11"/>
      <c r="C20" s="11"/>
      <c r="D20" s="11"/>
      <c r="E20" s="11"/>
      <c r="F20" s="11"/>
      <c r="G20" s="11"/>
      <c r="H20" s="11"/>
      <c r="I20" s="11"/>
      <c r="J20" s="11"/>
      <c r="K20" s="24"/>
      <c r="L20" s="24"/>
      <c r="M20" s="24"/>
      <c r="N20" s="11"/>
      <c r="O20" s="11"/>
      <c r="P20" s="22" t="str">
        <f>IF(COUNTA(A20:O20)=0,"",IF(A20="","Add ID; ","")&amp;IF(AND(A20&lt;&gt;"",COUNTIF(OversightTable[Oversight ID],A20)&gt;1),"Duplicate ID; ","")&amp;IF(B20="","Add claim link; ",IF(COUNTIF(ClaimsTable[Claim ID],B20)=0,"Unknown claim; ",""))&amp;IF(C20="","Record proposal; ","")&amp;IF(D20="","Record information; ","")&amp;IF(E20="","Assign reviewer; ","")&amp;IF(F20="","Record authority; ","")&amp;IF(G20="","Record action; ","")&amp;IF(H20="","Record reason; ","")&amp;IF(I20="","Verify effect; ","")&amp;IF(J20="","Link evidence; ","")&amp;IF(L20="","Record human action time; ","")&amp;IF(AND(J20&lt;&gt;"",COUNTIFS(EvidenceTable[Evidence ID],J20,EvidenceTable[Claim ID],B20)=0),"Evidence not linked to claim; ","")&amp;IF(AND(I20&lt;&gt;"Not verified",I20&lt;&gt;"",M20=""),"Record effect confirmation time; ","")&amp;IF(AND(G20="Escalate",N20=""),"Assign escalation owner; ","")&amp;IF(AND(OR(G20="Hold",G20="Escalate",I20="Not achieved"),O20=""),"Record follow-up; ",""))</f>
      </c>
    </row>
    <row r="21" ht="46" customHeight="1">
      <c r="A21" s="11"/>
      <c r="B21" s="11"/>
      <c r="C21" s="11"/>
      <c r="D21" s="11"/>
      <c r="E21" s="11"/>
      <c r="F21" s="11"/>
      <c r="G21" s="11"/>
      <c r="H21" s="11"/>
      <c r="I21" s="11"/>
      <c r="J21" s="11"/>
      <c r="K21" s="24"/>
      <c r="L21" s="24"/>
      <c r="M21" s="24"/>
      <c r="N21" s="11"/>
      <c r="O21" s="11"/>
      <c r="P21" s="22" t="str">
        <f>IF(COUNTA(A21:O21)=0,"",IF(A21="","Add ID; ","")&amp;IF(AND(A21&lt;&gt;"",COUNTIF(OversightTable[Oversight ID],A21)&gt;1),"Duplicate ID; ","")&amp;IF(B21="","Add claim link; ",IF(COUNTIF(ClaimsTable[Claim ID],B21)=0,"Unknown claim; ",""))&amp;IF(C21="","Record proposal; ","")&amp;IF(D21="","Record information; ","")&amp;IF(E21="","Assign reviewer; ","")&amp;IF(F21="","Record authority; ","")&amp;IF(G21="","Record action; ","")&amp;IF(H21="","Record reason; ","")&amp;IF(I21="","Verify effect; ","")&amp;IF(J21="","Link evidence; ","")&amp;IF(L21="","Record human action time; ","")&amp;IF(AND(J21&lt;&gt;"",COUNTIFS(EvidenceTable[Evidence ID],J21,EvidenceTable[Claim ID],B21)=0),"Evidence not linked to claim; ","")&amp;IF(AND(I21&lt;&gt;"Not verified",I21&lt;&gt;"",M21=""),"Record effect confirmation time; ","")&amp;IF(AND(G21="Escalate",N21=""),"Assign escalation owner; ","")&amp;IF(AND(OR(G21="Hold",G21="Escalate",I21="Not achieved"),O21=""),"Record follow-up; ",""))</f>
      </c>
    </row>
    <row r="22" ht="46" customHeight="1">
      <c r="A22" s="11"/>
      <c r="B22" s="11"/>
      <c r="C22" s="11"/>
      <c r="D22" s="11"/>
      <c r="E22" s="11"/>
      <c r="F22" s="11"/>
      <c r="G22" s="11"/>
      <c r="H22" s="11"/>
      <c r="I22" s="11"/>
      <c r="J22" s="11"/>
      <c r="K22" s="24"/>
      <c r="L22" s="24"/>
      <c r="M22" s="24"/>
      <c r="N22" s="11"/>
      <c r="O22" s="11"/>
      <c r="P22" s="22" t="str">
        <f>IF(COUNTA(A22:O22)=0,"",IF(A22="","Add ID; ","")&amp;IF(AND(A22&lt;&gt;"",COUNTIF(OversightTable[Oversight ID],A22)&gt;1),"Duplicate ID; ","")&amp;IF(B22="","Add claim link; ",IF(COUNTIF(ClaimsTable[Claim ID],B22)=0,"Unknown claim; ",""))&amp;IF(C22="","Record proposal; ","")&amp;IF(D22="","Record information; ","")&amp;IF(E22="","Assign reviewer; ","")&amp;IF(F22="","Record authority; ","")&amp;IF(G22="","Record action; ","")&amp;IF(H22="","Record reason; ","")&amp;IF(I22="","Verify effect; ","")&amp;IF(J22="","Link evidence; ","")&amp;IF(L22="","Record human action time; ","")&amp;IF(AND(J22&lt;&gt;"",COUNTIFS(EvidenceTable[Evidence ID],J22,EvidenceTable[Claim ID],B22)=0),"Evidence not linked to claim; ","")&amp;IF(AND(I22&lt;&gt;"Not verified",I22&lt;&gt;"",M22=""),"Record effect confirmation time; ","")&amp;IF(AND(G22="Escalate",N22=""),"Assign escalation owner; ","")&amp;IF(AND(OR(G22="Hold",G22="Escalate",I22="Not achieved"),O22=""),"Record follow-up; ",""))</f>
      </c>
    </row>
    <row r="23" ht="46" customHeight="1">
      <c r="A23" s="11"/>
      <c r="B23" s="11"/>
      <c r="C23" s="11"/>
      <c r="D23" s="11"/>
      <c r="E23" s="11"/>
      <c r="F23" s="11"/>
      <c r="G23" s="11"/>
      <c r="H23" s="11"/>
      <c r="I23" s="11"/>
      <c r="J23" s="11"/>
      <c r="K23" s="24"/>
      <c r="L23" s="24"/>
      <c r="M23" s="24"/>
      <c r="N23" s="11"/>
      <c r="O23" s="11"/>
      <c r="P23" s="22" t="str">
        <f>IF(COUNTA(A23:O23)=0,"",IF(A23="","Add ID; ","")&amp;IF(AND(A23&lt;&gt;"",COUNTIF(OversightTable[Oversight ID],A23)&gt;1),"Duplicate ID; ","")&amp;IF(B23="","Add claim link; ",IF(COUNTIF(ClaimsTable[Claim ID],B23)=0,"Unknown claim; ",""))&amp;IF(C23="","Record proposal; ","")&amp;IF(D23="","Record information; ","")&amp;IF(E23="","Assign reviewer; ","")&amp;IF(F23="","Record authority; ","")&amp;IF(G23="","Record action; ","")&amp;IF(H23="","Record reason; ","")&amp;IF(I23="","Verify effect; ","")&amp;IF(J23="","Link evidence; ","")&amp;IF(L23="","Record human action time; ","")&amp;IF(AND(J23&lt;&gt;"",COUNTIFS(EvidenceTable[Evidence ID],J23,EvidenceTable[Claim ID],B23)=0),"Evidence not linked to claim; ","")&amp;IF(AND(I23&lt;&gt;"Not verified",I23&lt;&gt;"",M23=""),"Record effect confirmation time; ","")&amp;IF(AND(G23="Escalate",N23=""),"Assign escalation owner; ","")&amp;IF(AND(OR(G23="Hold",G23="Escalate",I23="Not achieved"),O23=""),"Record follow-up; ",""))</f>
      </c>
    </row>
    <row r="24" ht="46" customHeight="1">
      <c r="A24" s="11"/>
      <c r="B24" s="11"/>
      <c r="C24" s="11"/>
      <c r="D24" s="11"/>
      <c r="E24" s="11"/>
      <c r="F24" s="11"/>
      <c r="G24" s="11"/>
      <c r="H24" s="11"/>
      <c r="I24" s="11"/>
      <c r="J24" s="11"/>
      <c r="K24" s="24"/>
      <c r="L24" s="24"/>
      <c r="M24" s="24"/>
      <c r="N24" s="11"/>
      <c r="O24" s="11"/>
      <c r="P24" s="22" t="str">
        <f>IF(COUNTA(A24:O24)=0,"",IF(A24="","Add ID; ","")&amp;IF(AND(A24&lt;&gt;"",COUNTIF(OversightTable[Oversight ID],A24)&gt;1),"Duplicate ID; ","")&amp;IF(B24="","Add claim link; ",IF(COUNTIF(ClaimsTable[Claim ID],B24)=0,"Unknown claim; ",""))&amp;IF(C24="","Record proposal; ","")&amp;IF(D24="","Record information; ","")&amp;IF(E24="","Assign reviewer; ","")&amp;IF(F24="","Record authority; ","")&amp;IF(G24="","Record action; ","")&amp;IF(H24="","Record reason; ","")&amp;IF(I24="","Verify effect; ","")&amp;IF(J24="","Link evidence; ","")&amp;IF(L24="","Record human action time; ","")&amp;IF(AND(J24&lt;&gt;"",COUNTIFS(EvidenceTable[Evidence ID],J24,EvidenceTable[Claim ID],B24)=0),"Evidence not linked to claim; ","")&amp;IF(AND(I24&lt;&gt;"Not verified",I24&lt;&gt;"",M24=""),"Record effect confirmation time; ","")&amp;IF(AND(G24="Escalate",N24=""),"Assign escalation owner; ","")&amp;IF(AND(OR(G24="Hold",G24="Escalate",I24="Not achieved"),O24=""),"Record follow-up; ",""))</f>
      </c>
    </row>
    <row r="25" ht="46" customHeight="1">
      <c r="A25" s="11"/>
      <c r="B25" s="11"/>
      <c r="C25" s="11"/>
      <c r="D25" s="11"/>
      <c r="E25" s="11"/>
      <c r="F25" s="11"/>
      <c r="G25" s="11"/>
      <c r="H25" s="11"/>
      <c r="I25" s="11"/>
      <c r="J25" s="11"/>
      <c r="K25" s="24"/>
      <c r="L25" s="24"/>
      <c r="M25" s="24"/>
      <c r="N25" s="11"/>
      <c r="O25" s="11"/>
      <c r="P25" s="22" t="str">
        <f>IF(COUNTA(A25:O25)=0,"",IF(A25="","Add ID; ","")&amp;IF(AND(A25&lt;&gt;"",COUNTIF(OversightTable[Oversight ID],A25)&gt;1),"Duplicate ID; ","")&amp;IF(B25="","Add claim link; ",IF(COUNTIF(ClaimsTable[Claim ID],B25)=0,"Unknown claim; ",""))&amp;IF(C25="","Record proposal; ","")&amp;IF(D25="","Record information; ","")&amp;IF(E25="","Assign reviewer; ","")&amp;IF(F25="","Record authority; ","")&amp;IF(G25="","Record action; ","")&amp;IF(H25="","Record reason; ","")&amp;IF(I25="","Verify effect; ","")&amp;IF(J25="","Link evidence; ","")&amp;IF(L25="","Record human action time; ","")&amp;IF(AND(J25&lt;&gt;"",COUNTIFS(EvidenceTable[Evidence ID],J25,EvidenceTable[Claim ID],B25)=0),"Evidence not linked to claim; ","")&amp;IF(AND(I25&lt;&gt;"Not verified",I25&lt;&gt;"",M25=""),"Record effect confirmation time; ","")&amp;IF(AND(G25="Escalate",N25=""),"Assign escalation owner; ","")&amp;IF(AND(OR(G25="Hold",G25="Escalate",I25="Not achieved"),O25=""),"Record follow-up; ",""))</f>
      </c>
    </row>
    <row r="26" ht="46" customHeight="1">
      <c r="A26" s="11"/>
      <c r="B26" s="11"/>
      <c r="C26" s="11"/>
      <c r="D26" s="11"/>
      <c r="E26" s="11"/>
      <c r="F26" s="11"/>
      <c r="G26" s="11"/>
      <c r="H26" s="11"/>
      <c r="I26" s="11"/>
      <c r="J26" s="11"/>
      <c r="K26" s="24"/>
      <c r="L26" s="24"/>
      <c r="M26" s="24"/>
      <c r="N26" s="11"/>
      <c r="O26" s="11"/>
      <c r="P26" s="22" t="str">
        <f>IF(COUNTA(A26:O26)=0,"",IF(A26="","Add ID; ","")&amp;IF(AND(A26&lt;&gt;"",COUNTIF(OversightTable[Oversight ID],A26)&gt;1),"Duplicate ID; ","")&amp;IF(B26="","Add claim link; ",IF(COUNTIF(ClaimsTable[Claim ID],B26)=0,"Unknown claim; ",""))&amp;IF(C26="","Record proposal; ","")&amp;IF(D26="","Record information; ","")&amp;IF(E26="","Assign reviewer; ","")&amp;IF(F26="","Record authority; ","")&amp;IF(G26="","Record action; ","")&amp;IF(H26="","Record reason; ","")&amp;IF(I26="","Verify effect; ","")&amp;IF(J26="","Link evidence; ","")&amp;IF(L26="","Record human action time; ","")&amp;IF(AND(J26&lt;&gt;"",COUNTIFS(EvidenceTable[Evidence ID],J26,EvidenceTable[Claim ID],B26)=0),"Evidence not linked to claim; ","")&amp;IF(AND(I26&lt;&gt;"Not verified",I26&lt;&gt;"",M26=""),"Record effect confirmation time; ","")&amp;IF(AND(G26="Escalate",N26=""),"Assign escalation owner; ","")&amp;IF(AND(OR(G26="Hold",G26="Escalate",I26="Not achieved"),O26=""),"Record follow-up; ",""))</f>
      </c>
    </row>
    <row r="27" ht="46" customHeight="1">
      <c r="A27" s="11"/>
      <c r="B27" s="11"/>
      <c r="C27" s="11"/>
      <c r="D27" s="11"/>
      <c r="E27" s="11"/>
      <c r="F27" s="11"/>
      <c r="G27" s="11"/>
      <c r="H27" s="11"/>
      <c r="I27" s="11"/>
      <c r="J27" s="11"/>
      <c r="K27" s="24"/>
      <c r="L27" s="24"/>
      <c r="M27" s="24"/>
      <c r="N27" s="11"/>
      <c r="O27" s="11"/>
      <c r="P27" s="22" t="str">
        <f>IF(COUNTA(A27:O27)=0,"",IF(A27="","Add ID; ","")&amp;IF(AND(A27&lt;&gt;"",COUNTIF(OversightTable[Oversight ID],A27)&gt;1),"Duplicate ID; ","")&amp;IF(B27="","Add claim link; ",IF(COUNTIF(ClaimsTable[Claim ID],B27)=0,"Unknown claim; ",""))&amp;IF(C27="","Record proposal; ","")&amp;IF(D27="","Record information; ","")&amp;IF(E27="","Assign reviewer; ","")&amp;IF(F27="","Record authority; ","")&amp;IF(G27="","Record action; ","")&amp;IF(H27="","Record reason; ","")&amp;IF(I27="","Verify effect; ","")&amp;IF(J27="","Link evidence; ","")&amp;IF(L27="","Record human action time; ","")&amp;IF(AND(J27&lt;&gt;"",COUNTIFS(EvidenceTable[Evidence ID],J27,EvidenceTable[Claim ID],B27)=0),"Evidence not linked to claim; ","")&amp;IF(AND(I27&lt;&gt;"Not verified",I27&lt;&gt;"",M27=""),"Record effect confirmation time; ","")&amp;IF(AND(G27="Escalate",N27=""),"Assign escalation owner; ","")&amp;IF(AND(OR(G27="Hold",G27="Escalate",I27="Not achieved"),O27=""),"Record follow-up; ",""))</f>
      </c>
    </row>
    <row r="28" ht="46" customHeight="1">
      <c r="A28" s="11"/>
      <c r="B28" s="11"/>
      <c r="C28" s="11"/>
      <c r="D28" s="11"/>
      <c r="E28" s="11"/>
      <c r="F28" s="11"/>
      <c r="G28" s="11"/>
      <c r="H28" s="11"/>
      <c r="I28" s="11"/>
      <c r="J28" s="11"/>
      <c r="K28" s="24"/>
      <c r="L28" s="24"/>
      <c r="M28" s="24"/>
      <c r="N28" s="11"/>
      <c r="O28" s="11"/>
      <c r="P28" s="22" t="str">
        <f>IF(COUNTA(A28:O28)=0,"",IF(A28="","Add ID; ","")&amp;IF(AND(A28&lt;&gt;"",COUNTIF(OversightTable[Oversight ID],A28)&gt;1),"Duplicate ID; ","")&amp;IF(B28="","Add claim link; ",IF(COUNTIF(ClaimsTable[Claim ID],B28)=0,"Unknown claim; ",""))&amp;IF(C28="","Record proposal; ","")&amp;IF(D28="","Record information; ","")&amp;IF(E28="","Assign reviewer; ","")&amp;IF(F28="","Record authority; ","")&amp;IF(G28="","Record action; ","")&amp;IF(H28="","Record reason; ","")&amp;IF(I28="","Verify effect; ","")&amp;IF(J28="","Link evidence; ","")&amp;IF(L28="","Record human action time; ","")&amp;IF(AND(J28&lt;&gt;"",COUNTIFS(EvidenceTable[Evidence ID],J28,EvidenceTable[Claim ID],B28)=0),"Evidence not linked to claim; ","")&amp;IF(AND(I28&lt;&gt;"Not verified",I28&lt;&gt;"",M28=""),"Record effect confirmation time; ","")&amp;IF(AND(G28="Escalate",N28=""),"Assign escalation owner; ","")&amp;IF(AND(OR(G28="Hold",G28="Escalate",I28="Not achieved"),O28=""),"Record follow-up; ",""))</f>
      </c>
    </row>
    <row r="29" ht="46" customHeight="1">
      <c r="A29" s="11"/>
      <c r="B29" s="11"/>
      <c r="C29" s="11"/>
      <c r="D29" s="11"/>
      <c r="E29" s="11"/>
      <c r="F29" s="11"/>
      <c r="G29" s="11"/>
      <c r="H29" s="11"/>
      <c r="I29" s="11"/>
      <c r="J29" s="11"/>
      <c r="K29" s="24"/>
      <c r="L29" s="24"/>
      <c r="M29" s="24"/>
      <c r="N29" s="11"/>
      <c r="O29" s="11"/>
      <c r="P29" s="22" t="str">
        <f>IF(COUNTA(A29:O29)=0,"",IF(A29="","Add ID; ","")&amp;IF(AND(A29&lt;&gt;"",COUNTIF(OversightTable[Oversight ID],A29)&gt;1),"Duplicate ID; ","")&amp;IF(B29="","Add claim link; ",IF(COUNTIF(ClaimsTable[Claim ID],B29)=0,"Unknown claim; ",""))&amp;IF(C29="","Record proposal; ","")&amp;IF(D29="","Record information; ","")&amp;IF(E29="","Assign reviewer; ","")&amp;IF(F29="","Record authority; ","")&amp;IF(G29="","Record action; ","")&amp;IF(H29="","Record reason; ","")&amp;IF(I29="","Verify effect; ","")&amp;IF(J29="","Link evidence; ","")&amp;IF(L29="","Record human action time; ","")&amp;IF(AND(J29&lt;&gt;"",COUNTIFS(EvidenceTable[Evidence ID],J29,EvidenceTable[Claim ID],B29)=0),"Evidence not linked to claim; ","")&amp;IF(AND(I29&lt;&gt;"Not verified",I29&lt;&gt;"",M29=""),"Record effect confirmation time; ","")&amp;IF(AND(G29="Escalate",N29=""),"Assign escalation owner; ","")&amp;IF(AND(OR(G29="Hold",G29="Escalate",I29="Not achieved"),O29=""),"Record follow-up; ",""))</f>
      </c>
    </row>
    <row r="30" ht="46" customHeight="1">
      <c r="A30" s="11"/>
      <c r="B30" s="11"/>
      <c r="C30" s="11"/>
      <c r="D30" s="11"/>
      <c r="E30" s="11"/>
      <c r="F30" s="11"/>
      <c r="G30" s="11"/>
      <c r="H30" s="11"/>
      <c r="I30" s="11"/>
      <c r="J30" s="11"/>
      <c r="K30" s="24"/>
      <c r="L30" s="24"/>
      <c r="M30" s="24"/>
      <c r="N30" s="11"/>
      <c r="O30" s="11"/>
      <c r="P30" s="22" t="str">
        <f>IF(COUNTA(A30:O30)=0,"",IF(A30="","Add ID; ","")&amp;IF(AND(A30&lt;&gt;"",COUNTIF(OversightTable[Oversight ID],A30)&gt;1),"Duplicate ID; ","")&amp;IF(B30="","Add claim link; ",IF(COUNTIF(ClaimsTable[Claim ID],B30)=0,"Unknown claim; ",""))&amp;IF(C30="","Record proposal; ","")&amp;IF(D30="","Record information; ","")&amp;IF(E30="","Assign reviewer; ","")&amp;IF(F30="","Record authority; ","")&amp;IF(G30="","Record action; ","")&amp;IF(H30="","Record reason; ","")&amp;IF(I30="","Verify effect; ","")&amp;IF(J30="","Link evidence; ","")&amp;IF(L30="","Record human action time; ","")&amp;IF(AND(J30&lt;&gt;"",COUNTIFS(EvidenceTable[Evidence ID],J30,EvidenceTable[Claim ID],B30)=0),"Evidence not linked to claim; ","")&amp;IF(AND(I30&lt;&gt;"Not verified",I30&lt;&gt;"",M30=""),"Record effect confirmation time; ","")&amp;IF(AND(G30="Escalate",N30=""),"Assign escalation owner; ","")&amp;IF(AND(OR(G30="Hold",G30="Escalate",I30="Not achieved"),O30=""),"Record follow-up; ",""))</f>
      </c>
    </row>
    <row r="31" ht="46" customHeight="1">
      <c r="A31" s="11"/>
      <c r="B31" s="11"/>
      <c r="C31" s="11"/>
      <c r="D31" s="11"/>
      <c r="E31" s="11"/>
      <c r="F31" s="11"/>
      <c r="G31" s="11"/>
      <c r="H31" s="11"/>
      <c r="I31" s="11"/>
      <c r="J31" s="11"/>
      <c r="K31" s="24"/>
      <c r="L31" s="24"/>
      <c r="M31" s="24"/>
      <c r="N31" s="11"/>
      <c r="O31" s="11"/>
      <c r="P31" s="22" t="str">
        <f>IF(COUNTA(A31:O31)=0,"",IF(A31="","Add ID; ","")&amp;IF(AND(A31&lt;&gt;"",COUNTIF(OversightTable[Oversight ID],A31)&gt;1),"Duplicate ID; ","")&amp;IF(B31="","Add claim link; ",IF(COUNTIF(ClaimsTable[Claim ID],B31)=0,"Unknown claim; ",""))&amp;IF(C31="","Record proposal; ","")&amp;IF(D31="","Record information; ","")&amp;IF(E31="","Assign reviewer; ","")&amp;IF(F31="","Record authority; ","")&amp;IF(G31="","Record action; ","")&amp;IF(H31="","Record reason; ","")&amp;IF(I31="","Verify effect; ","")&amp;IF(J31="","Link evidence; ","")&amp;IF(L31="","Record human action time; ","")&amp;IF(AND(J31&lt;&gt;"",COUNTIFS(EvidenceTable[Evidence ID],J31,EvidenceTable[Claim ID],B31)=0),"Evidence not linked to claim; ","")&amp;IF(AND(I31&lt;&gt;"Not verified",I31&lt;&gt;"",M31=""),"Record effect confirmation time; ","")&amp;IF(AND(G31="Escalate",N31=""),"Assign escalation owner; ","")&amp;IF(AND(OR(G31="Hold",G31="Escalate",I31="Not achieved"),O31=""),"Record follow-up; ",""))</f>
      </c>
    </row>
    <row r="32" ht="46" customHeight="1">
      <c r="A32" s="11"/>
      <c r="B32" s="11"/>
      <c r="C32" s="11"/>
      <c r="D32" s="11"/>
      <c r="E32" s="11"/>
      <c r="F32" s="11"/>
      <c r="G32" s="11"/>
      <c r="H32" s="11"/>
      <c r="I32" s="11"/>
      <c r="J32" s="11"/>
      <c r="K32" s="24"/>
      <c r="L32" s="24"/>
      <c r="M32" s="24"/>
      <c r="N32" s="11"/>
      <c r="O32" s="11"/>
      <c r="P32" s="22" t="str">
        <f>IF(COUNTA(A32:O32)=0,"",IF(A32="","Add ID; ","")&amp;IF(AND(A32&lt;&gt;"",COUNTIF(OversightTable[Oversight ID],A32)&gt;1),"Duplicate ID; ","")&amp;IF(B32="","Add claim link; ",IF(COUNTIF(ClaimsTable[Claim ID],B32)=0,"Unknown claim; ",""))&amp;IF(C32="","Record proposal; ","")&amp;IF(D32="","Record information; ","")&amp;IF(E32="","Assign reviewer; ","")&amp;IF(F32="","Record authority; ","")&amp;IF(G32="","Record action; ","")&amp;IF(H32="","Record reason; ","")&amp;IF(I32="","Verify effect; ","")&amp;IF(J32="","Link evidence; ","")&amp;IF(L32="","Record human action time; ","")&amp;IF(AND(J32&lt;&gt;"",COUNTIFS(EvidenceTable[Evidence ID],J32,EvidenceTable[Claim ID],B32)=0),"Evidence not linked to claim; ","")&amp;IF(AND(I32&lt;&gt;"Not verified",I32&lt;&gt;"",M32=""),"Record effect confirmation time; ","")&amp;IF(AND(G32="Escalate",N32=""),"Assign escalation owner; ","")&amp;IF(AND(OR(G32="Hold",G32="Escalate",I32="Not achieved"),O32=""),"Record follow-up; ",""))</f>
      </c>
    </row>
    <row r="33" ht="46" customHeight="1">
      <c r="A33" s="11"/>
      <c r="B33" s="11"/>
      <c r="C33" s="11"/>
      <c r="D33" s="11"/>
      <c r="E33" s="11"/>
      <c r="F33" s="11"/>
      <c r="G33" s="11"/>
      <c r="H33" s="11"/>
      <c r="I33" s="11"/>
      <c r="J33" s="11"/>
      <c r="K33" s="24"/>
      <c r="L33" s="24"/>
      <c r="M33" s="24"/>
      <c r="N33" s="11"/>
      <c r="O33" s="11"/>
      <c r="P33" s="22" t="str">
        <f>IF(COUNTA(A33:O33)=0,"",IF(A33="","Add ID; ","")&amp;IF(AND(A33&lt;&gt;"",COUNTIF(OversightTable[Oversight ID],A33)&gt;1),"Duplicate ID; ","")&amp;IF(B33="","Add claim link; ",IF(COUNTIF(ClaimsTable[Claim ID],B33)=0,"Unknown claim; ",""))&amp;IF(C33="","Record proposal; ","")&amp;IF(D33="","Record information; ","")&amp;IF(E33="","Assign reviewer; ","")&amp;IF(F33="","Record authority; ","")&amp;IF(G33="","Record action; ","")&amp;IF(H33="","Record reason; ","")&amp;IF(I33="","Verify effect; ","")&amp;IF(J33="","Link evidence; ","")&amp;IF(L33="","Record human action time; ","")&amp;IF(AND(J33&lt;&gt;"",COUNTIFS(EvidenceTable[Evidence ID],J33,EvidenceTable[Claim ID],B33)=0),"Evidence not linked to claim; ","")&amp;IF(AND(I33&lt;&gt;"Not verified",I33&lt;&gt;"",M33=""),"Record effect confirmation time; ","")&amp;IF(AND(G33="Escalate",N33=""),"Assign escalation owner; ","")&amp;IF(AND(OR(G33="Hold",G33="Escalate",I33="Not achieved"),O33=""),"Record follow-up; ",""))</f>
      </c>
    </row>
    <row r="34" ht="46" customHeight="1">
      <c r="A34" s="11"/>
      <c r="B34" s="11"/>
      <c r="C34" s="11"/>
      <c r="D34" s="11"/>
      <c r="E34" s="11"/>
      <c r="F34" s="11"/>
      <c r="G34" s="11"/>
      <c r="H34" s="11"/>
      <c r="I34" s="11"/>
      <c r="J34" s="11"/>
      <c r="K34" s="24"/>
      <c r="L34" s="24"/>
      <c r="M34" s="24"/>
      <c r="N34" s="11"/>
      <c r="O34" s="11"/>
      <c r="P34" s="22" t="str">
        <f>IF(COUNTA(A34:O34)=0,"",IF(A34="","Add ID; ","")&amp;IF(AND(A34&lt;&gt;"",COUNTIF(OversightTable[Oversight ID],A34)&gt;1),"Duplicate ID; ","")&amp;IF(B34="","Add claim link; ",IF(COUNTIF(ClaimsTable[Claim ID],B34)=0,"Unknown claim; ",""))&amp;IF(C34="","Record proposal; ","")&amp;IF(D34="","Record information; ","")&amp;IF(E34="","Assign reviewer; ","")&amp;IF(F34="","Record authority; ","")&amp;IF(G34="","Record action; ","")&amp;IF(H34="","Record reason; ","")&amp;IF(I34="","Verify effect; ","")&amp;IF(J34="","Link evidence; ","")&amp;IF(L34="","Record human action time; ","")&amp;IF(AND(J34&lt;&gt;"",COUNTIFS(EvidenceTable[Evidence ID],J34,EvidenceTable[Claim ID],B34)=0),"Evidence not linked to claim; ","")&amp;IF(AND(I34&lt;&gt;"Not verified",I34&lt;&gt;"",M34=""),"Record effect confirmation time; ","")&amp;IF(AND(G34="Escalate",N34=""),"Assign escalation owner; ","")&amp;IF(AND(OR(G34="Hold",G34="Escalate",I34="Not achieved"),O34=""),"Record follow-up; ",""))</f>
      </c>
    </row>
    <row r="35" ht="46" customHeight="1">
      <c r="A35" s="11"/>
      <c r="B35" s="11"/>
      <c r="C35" s="11"/>
      <c r="D35" s="11"/>
      <c r="E35" s="11"/>
      <c r="F35" s="11"/>
      <c r="G35" s="11"/>
      <c r="H35" s="11"/>
      <c r="I35" s="11"/>
      <c r="J35" s="11"/>
      <c r="K35" s="24"/>
      <c r="L35" s="24"/>
      <c r="M35" s="24"/>
      <c r="N35" s="11"/>
      <c r="O35" s="11"/>
      <c r="P35" s="22" t="str">
        <f>IF(COUNTA(A35:O35)=0,"",IF(A35="","Add ID; ","")&amp;IF(AND(A35&lt;&gt;"",COUNTIF(OversightTable[Oversight ID],A35)&gt;1),"Duplicate ID; ","")&amp;IF(B35="","Add claim link; ",IF(COUNTIF(ClaimsTable[Claim ID],B35)=0,"Unknown claim; ",""))&amp;IF(C35="","Record proposal; ","")&amp;IF(D35="","Record information; ","")&amp;IF(E35="","Assign reviewer; ","")&amp;IF(F35="","Record authority; ","")&amp;IF(G35="","Record action; ","")&amp;IF(H35="","Record reason; ","")&amp;IF(I35="","Verify effect; ","")&amp;IF(J35="","Link evidence; ","")&amp;IF(L35="","Record human action time; ","")&amp;IF(AND(J35&lt;&gt;"",COUNTIFS(EvidenceTable[Evidence ID],J35,EvidenceTable[Claim ID],B35)=0),"Evidence not linked to claim; ","")&amp;IF(AND(I35&lt;&gt;"Not verified",I35&lt;&gt;"",M35=""),"Record effect confirmation time; ","")&amp;IF(AND(G35="Escalate",N35=""),"Assign escalation owner; ","")&amp;IF(AND(OR(G35="Hold",G35="Escalate",I35="Not achieved"),O35=""),"Record follow-up; ",""))</f>
      </c>
    </row>
    <row r="36" ht="46" customHeight="1">
      <c r="A36" s="11"/>
      <c r="B36" s="11"/>
      <c r="C36" s="11"/>
      <c r="D36" s="11"/>
      <c r="E36" s="11"/>
      <c r="F36" s="11"/>
      <c r="G36" s="11"/>
      <c r="H36" s="11"/>
      <c r="I36" s="11"/>
      <c r="J36" s="11"/>
      <c r="K36" s="24"/>
      <c r="L36" s="24"/>
      <c r="M36" s="24"/>
      <c r="N36" s="11"/>
      <c r="O36" s="11"/>
      <c r="P36" s="22" t="str">
        <f>IF(COUNTA(A36:O36)=0,"",IF(A36="","Add ID; ","")&amp;IF(AND(A36&lt;&gt;"",COUNTIF(OversightTable[Oversight ID],A36)&gt;1),"Duplicate ID; ","")&amp;IF(B36="","Add claim link; ",IF(COUNTIF(ClaimsTable[Claim ID],B36)=0,"Unknown claim; ",""))&amp;IF(C36="","Record proposal; ","")&amp;IF(D36="","Record information; ","")&amp;IF(E36="","Assign reviewer; ","")&amp;IF(F36="","Record authority; ","")&amp;IF(G36="","Record action; ","")&amp;IF(H36="","Record reason; ","")&amp;IF(I36="","Verify effect; ","")&amp;IF(J36="","Link evidence; ","")&amp;IF(L36="","Record human action time; ","")&amp;IF(AND(J36&lt;&gt;"",COUNTIFS(EvidenceTable[Evidence ID],J36,EvidenceTable[Claim ID],B36)=0),"Evidence not linked to claim; ","")&amp;IF(AND(I36&lt;&gt;"Not verified",I36&lt;&gt;"",M36=""),"Record effect confirmation time; ","")&amp;IF(AND(G36="Escalate",N36=""),"Assign escalation owner; ","")&amp;IF(AND(OR(G36="Hold",G36="Escalate",I36="Not achieved"),O36=""),"Record follow-up; ",""))</f>
      </c>
    </row>
    <row r="37" ht="46" customHeight="1">
      <c r="A37" s="11"/>
      <c r="B37" s="11"/>
      <c r="C37" s="11"/>
      <c r="D37" s="11"/>
      <c r="E37" s="11"/>
      <c r="F37" s="11"/>
      <c r="G37" s="11"/>
      <c r="H37" s="11"/>
      <c r="I37" s="11"/>
      <c r="J37" s="11"/>
      <c r="K37" s="24"/>
      <c r="L37" s="24"/>
      <c r="M37" s="24"/>
      <c r="N37" s="11"/>
      <c r="O37" s="11"/>
      <c r="P37" s="22" t="str">
        <f>IF(COUNTA(A37:O37)=0,"",IF(A37="","Add ID; ","")&amp;IF(AND(A37&lt;&gt;"",COUNTIF(OversightTable[Oversight ID],A37)&gt;1),"Duplicate ID; ","")&amp;IF(B37="","Add claim link; ",IF(COUNTIF(ClaimsTable[Claim ID],B37)=0,"Unknown claim; ",""))&amp;IF(C37="","Record proposal; ","")&amp;IF(D37="","Record information; ","")&amp;IF(E37="","Assign reviewer; ","")&amp;IF(F37="","Record authority; ","")&amp;IF(G37="","Record action; ","")&amp;IF(H37="","Record reason; ","")&amp;IF(I37="","Verify effect; ","")&amp;IF(J37="","Link evidence; ","")&amp;IF(L37="","Record human action time; ","")&amp;IF(AND(J37&lt;&gt;"",COUNTIFS(EvidenceTable[Evidence ID],J37,EvidenceTable[Claim ID],B37)=0),"Evidence not linked to claim; ","")&amp;IF(AND(I37&lt;&gt;"Not verified",I37&lt;&gt;"",M37=""),"Record effect confirmation time; ","")&amp;IF(AND(G37="Escalate",N37=""),"Assign escalation owner; ","")&amp;IF(AND(OR(G37="Hold",G37="Escalate",I37="Not achieved"),O37=""),"Record follow-up; ",""))</f>
      </c>
    </row>
    <row r="38" ht="46" customHeight="1">
      <c r="A38" s="11"/>
      <c r="B38" s="11"/>
      <c r="C38" s="11"/>
      <c r="D38" s="11"/>
      <c r="E38" s="11"/>
      <c r="F38" s="11"/>
      <c r="G38" s="11"/>
      <c r="H38" s="11"/>
      <c r="I38" s="11"/>
      <c r="J38" s="11"/>
      <c r="K38" s="24"/>
      <c r="L38" s="24"/>
      <c r="M38" s="24"/>
      <c r="N38" s="11"/>
      <c r="O38" s="11"/>
      <c r="P38" s="22" t="str">
        <f>IF(COUNTA(A38:O38)=0,"",IF(A38="","Add ID; ","")&amp;IF(AND(A38&lt;&gt;"",COUNTIF(OversightTable[Oversight ID],A38)&gt;1),"Duplicate ID; ","")&amp;IF(B38="","Add claim link; ",IF(COUNTIF(ClaimsTable[Claim ID],B38)=0,"Unknown claim; ",""))&amp;IF(C38="","Record proposal; ","")&amp;IF(D38="","Record information; ","")&amp;IF(E38="","Assign reviewer; ","")&amp;IF(F38="","Record authority; ","")&amp;IF(G38="","Record action; ","")&amp;IF(H38="","Record reason; ","")&amp;IF(I38="","Verify effect; ","")&amp;IF(J38="","Link evidence; ","")&amp;IF(L38="","Record human action time; ","")&amp;IF(AND(J38&lt;&gt;"",COUNTIFS(EvidenceTable[Evidence ID],J38,EvidenceTable[Claim ID],B38)=0),"Evidence not linked to claim; ","")&amp;IF(AND(I38&lt;&gt;"Not verified",I38&lt;&gt;"",M38=""),"Record effect confirmation time; ","")&amp;IF(AND(G38="Escalate",N38=""),"Assign escalation owner; ","")&amp;IF(AND(OR(G38="Hold",G38="Escalate",I38="Not achieved"),O38=""),"Record follow-up; ",""))</f>
      </c>
    </row>
    <row r="39" ht="46" customHeight="1">
      <c r="A39" s="11"/>
      <c r="B39" s="11"/>
      <c r="C39" s="11"/>
      <c r="D39" s="11"/>
      <c r="E39" s="11"/>
      <c r="F39" s="11"/>
      <c r="G39" s="11"/>
      <c r="H39" s="11"/>
      <c r="I39" s="11"/>
      <c r="J39" s="11"/>
      <c r="K39" s="24"/>
      <c r="L39" s="24"/>
      <c r="M39" s="24"/>
      <c r="N39" s="11"/>
      <c r="O39" s="11"/>
      <c r="P39" s="22" t="str">
        <f>IF(COUNTA(A39:O39)=0,"",IF(A39="","Add ID; ","")&amp;IF(AND(A39&lt;&gt;"",COUNTIF(OversightTable[Oversight ID],A39)&gt;1),"Duplicate ID; ","")&amp;IF(B39="","Add claim link; ",IF(COUNTIF(ClaimsTable[Claim ID],B39)=0,"Unknown claim; ",""))&amp;IF(C39="","Record proposal; ","")&amp;IF(D39="","Record information; ","")&amp;IF(E39="","Assign reviewer; ","")&amp;IF(F39="","Record authority; ","")&amp;IF(G39="","Record action; ","")&amp;IF(H39="","Record reason; ","")&amp;IF(I39="","Verify effect; ","")&amp;IF(J39="","Link evidence; ","")&amp;IF(L39="","Record human action time; ","")&amp;IF(AND(J39&lt;&gt;"",COUNTIFS(EvidenceTable[Evidence ID],J39,EvidenceTable[Claim ID],B39)=0),"Evidence not linked to claim; ","")&amp;IF(AND(I39&lt;&gt;"Not verified",I39&lt;&gt;"",M39=""),"Record effect confirmation time; ","")&amp;IF(AND(G39="Escalate",N39=""),"Assign escalation owner; ","")&amp;IF(AND(OR(G39="Hold",G39="Escalate",I39="Not achieved"),O39=""),"Record follow-up; ",""))</f>
      </c>
    </row>
    <row r="40" ht="46" customHeight="1">
      <c r="A40" s="11"/>
      <c r="B40" s="11"/>
      <c r="C40" s="11"/>
      <c r="D40" s="11"/>
      <c r="E40" s="11"/>
      <c r="F40" s="11"/>
      <c r="G40" s="11"/>
      <c r="H40" s="11"/>
      <c r="I40" s="11"/>
      <c r="J40" s="11"/>
      <c r="K40" s="24"/>
      <c r="L40" s="24"/>
      <c r="M40" s="24"/>
      <c r="N40" s="11"/>
      <c r="O40" s="11"/>
      <c r="P40" s="22" t="str">
        <f>IF(COUNTA(A40:O40)=0,"",IF(A40="","Add ID; ","")&amp;IF(AND(A40&lt;&gt;"",COUNTIF(OversightTable[Oversight ID],A40)&gt;1),"Duplicate ID; ","")&amp;IF(B40="","Add claim link; ",IF(COUNTIF(ClaimsTable[Claim ID],B40)=0,"Unknown claim; ",""))&amp;IF(C40="","Record proposal; ","")&amp;IF(D40="","Record information; ","")&amp;IF(E40="","Assign reviewer; ","")&amp;IF(F40="","Record authority; ","")&amp;IF(G40="","Record action; ","")&amp;IF(H40="","Record reason; ","")&amp;IF(I40="","Verify effect; ","")&amp;IF(J40="","Link evidence; ","")&amp;IF(L40="","Record human action time; ","")&amp;IF(AND(J40&lt;&gt;"",COUNTIFS(EvidenceTable[Evidence ID],J40,EvidenceTable[Claim ID],B40)=0),"Evidence not linked to claim; ","")&amp;IF(AND(I40&lt;&gt;"Not verified",I40&lt;&gt;"",M40=""),"Record effect confirmation time; ","")&amp;IF(AND(G40="Escalate",N40=""),"Assign escalation owner; ","")&amp;IF(AND(OR(G40="Hold",G40="Escalate",I40="Not achieved"),O40=""),"Record follow-up; ",""))</f>
      </c>
    </row>
    <row r="41" ht="46" customHeight="1">
      <c r="A41" s="11"/>
      <c r="B41" s="11"/>
      <c r="C41" s="11"/>
      <c r="D41" s="11"/>
      <c r="E41" s="11"/>
      <c r="F41" s="11"/>
      <c r="G41" s="11"/>
      <c r="H41" s="11"/>
      <c r="I41" s="11"/>
      <c r="J41" s="11"/>
      <c r="K41" s="24"/>
      <c r="L41" s="24"/>
      <c r="M41" s="24"/>
      <c r="N41" s="11"/>
      <c r="O41" s="11"/>
      <c r="P41" s="22" t="str">
        <f>IF(COUNTA(A41:O41)=0,"",IF(A41="","Add ID; ","")&amp;IF(AND(A41&lt;&gt;"",COUNTIF(OversightTable[Oversight ID],A41)&gt;1),"Duplicate ID; ","")&amp;IF(B41="","Add claim link; ",IF(COUNTIF(ClaimsTable[Claim ID],B41)=0,"Unknown claim; ",""))&amp;IF(C41="","Record proposal; ","")&amp;IF(D41="","Record information; ","")&amp;IF(E41="","Assign reviewer; ","")&amp;IF(F41="","Record authority; ","")&amp;IF(G41="","Record action; ","")&amp;IF(H41="","Record reason; ","")&amp;IF(I41="","Verify effect; ","")&amp;IF(J41="","Link evidence; ","")&amp;IF(L41="","Record human action time; ","")&amp;IF(AND(J41&lt;&gt;"",COUNTIFS(EvidenceTable[Evidence ID],J41,EvidenceTable[Claim ID],B41)=0),"Evidence not linked to claim; ","")&amp;IF(AND(I41&lt;&gt;"Not verified",I41&lt;&gt;"",M41=""),"Record effect confirmation time; ","")&amp;IF(AND(G41="Escalate",N41=""),"Assign escalation owner; ","")&amp;IF(AND(OR(G41="Hold",G41="Escalate",I41="Not achieved"),O41=""),"Record follow-up; ",""))</f>
      </c>
    </row>
    <row r="42" ht="46" customHeight="1">
      <c r="A42" s="11"/>
      <c r="B42" s="11"/>
      <c r="C42" s="11"/>
      <c r="D42" s="11"/>
      <c r="E42" s="11"/>
      <c r="F42" s="11"/>
      <c r="G42" s="11"/>
      <c r="H42" s="11"/>
      <c r="I42" s="11"/>
      <c r="J42" s="11"/>
      <c r="K42" s="24"/>
      <c r="L42" s="24"/>
      <c r="M42" s="24"/>
      <c r="N42" s="11"/>
      <c r="O42" s="11"/>
      <c r="P42" s="22" t="str">
        <f>IF(COUNTA(A42:O42)=0,"",IF(A42="","Add ID; ","")&amp;IF(AND(A42&lt;&gt;"",COUNTIF(OversightTable[Oversight ID],A42)&gt;1),"Duplicate ID; ","")&amp;IF(B42="","Add claim link; ",IF(COUNTIF(ClaimsTable[Claim ID],B42)=0,"Unknown claim; ",""))&amp;IF(C42="","Record proposal; ","")&amp;IF(D42="","Record information; ","")&amp;IF(E42="","Assign reviewer; ","")&amp;IF(F42="","Record authority; ","")&amp;IF(G42="","Record action; ","")&amp;IF(H42="","Record reason; ","")&amp;IF(I42="","Verify effect; ","")&amp;IF(J42="","Link evidence; ","")&amp;IF(L42="","Record human action time; ","")&amp;IF(AND(J42&lt;&gt;"",COUNTIFS(EvidenceTable[Evidence ID],J42,EvidenceTable[Claim ID],B42)=0),"Evidence not linked to claim; ","")&amp;IF(AND(I42&lt;&gt;"Not verified",I42&lt;&gt;"",M42=""),"Record effect confirmation time; ","")&amp;IF(AND(G42="Escalate",N42=""),"Assign escalation owner; ","")&amp;IF(AND(OR(G42="Hold",G42="Escalate",I42="Not achieved"),O42=""),"Record follow-up; ",""))</f>
      </c>
    </row>
    <row r="43" ht="46" customHeight="1">
      <c r="A43" s="11"/>
      <c r="B43" s="11"/>
      <c r="C43" s="11"/>
      <c r="D43" s="11"/>
      <c r="E43" s="11"/>
      <c r="F43" s="11"/>
      <c r="G43" s="11"/>
      <c r="H43" s="11"/>
      <c r="I43" s="11"/>
      <c r="J43" s="11"/>
      <c r="K43" s="24"/>
      <c r="L43" s="24"/>
      <c r="M43" s="24"/>
      <c r="N43" s="11"/>
      <c r="O43" s="11"/>
      <c r="P43" s="22" t="str">
        <f>IF(COUNTA(A43:O43)=0,"",IF(A43="","Add ID; ","")&amp;IF(AND(A43&lt;&gt;"",COUNTIF(OversightTable[Oversight ID],A43)&gt;1),"Duplicate ID; ","")&amp;IF(B43="","Add claim link; ",IF(COUNTIF(ClaimsTable[Claim ID],B43)=0,"Unknown claim; ",""))&amp;IF(C43="","Record proposal; ","")&amp;IF(D43="","Record information; ","")&amp;IF(E43="","Assign reviewer; ","")&amp;IF(F43="","Record authority; ","")&amp;IF(G43="","Record action; ","")&amp;IF(H43="","Record reason; ","")&amp;IF(I43="","Verify effect; ","")&amp;IF(J43="","Link evidence; ","")&amp;IF(L43="","Record human action time; ","")&amp;IF(AND(J43&lt;&gt;"",COUNTIFS(EvidenceTable[Evidence ID],J43,EvidenceTable[Claim ID],B43)=0),"Evidence not linked to claim; ","")&amp;IF(AND(I43&lt;&gt;"Not verified",I43&lt;&gt;"",M43=""),"Record effect confirmation time; ","")&amp;IF(AND(G43="Escalate",N43=""),"Assign escalation owner; ","")&amp;IF(AND(OR(G43="Hold",G43="Escalate",I43="Not achieved"),O43=""),"Record follow-up; ",""))</f>
      </c>
    </row>
    <row r="44" ht="46" customHeight="1">
      <c r="A44" s="11"/>
      <c r="B44" s="11"/>
      <c r="C44" s="11"/>
      <c r="D44" s="11"/>
      <c r="E44" s="11"/>
      <c r="F44" s="11"/>
      <c r="G44" s="11"/>
      <c r="H44" s="11"/>
      <c r="I44" s="11"/>
      <c r="J44" s="11"/>
      <c r="K44" s="24"/>
      <c r="L44" s="24"/>
      <c r="M44" s="24"/>
      <c r="N44" s="11"/>
      <c r="O44" s="11"/>
      <c r="P44" s="22" t="str">
        <f>IF(COUNTA(A44:O44)=0,"",IF(A44="","Add ID; ","")&amp;IF(AND(A44&lt;&gt;"",COUNTIF(OversightTable[Oversight ID],A44)&gt;1),"Duplicate ID; ","")&amp;IF(B44="","Add claim link; ",IF(COUNTIF(ClaimsTable[Claim ID],B44)=0,"Unknown claim; ",""))&amp;IF(C44="","Record proposal; ","")&amp;IF(D44="","Record information; ","")&amp;IF(E44="","Assign reviewer; ","")&amp;IF(F44="","Record authority; ","")&amp;IF(G44="","Record action; ","")&amp;IF(H44="","Record reason; ","")&amp;IF(I44="","Verify effect; ","")&amp;IF(J44="","Link evidence; ","")&amp;IF(L44="","Record human action time; ","")&amp;IF(AND(J44&lt;&gt;"",COUNTIFS(EvidenceTable[Evidence ID],J44,EvidenceTable[Claim ID],B44)=0),"Evidence not linked to claim; ","")&amp;IF(AND(I44&lt;&gt;"Not verified",I44&lt;&gt;"",M44=""),"Record effect confirmation time; ","")&amp;IF(AND(G44="Escalate",N44=""),"Assign escalation owner; ","")&amp;IF(AND(OR(G44="Hold",G44="Escalate",I44="Not achieved"),O44=""),"Record follow-up; ",""))</f>
      </c>
    </row>
    <row r="45" ht="46" customHeight="1">
      <c r="A45" s="11"/>
      <c r="B45" s="11"/>
      <c r="C45" s="11"/>
      <c r="D45" s="11"/>
      <c r="E45" s="11"/>
      <c r="F45" s="11"/>
      <c r="G45" s="11"/>
      <c r="H45" s="11"/>
      <c r="I45" s="11"/>
      <c r="J45" s="11"/>
      <c r="K45" s="24"/>
      <c r="L45" s="24"/>
      <c r="M45" s="24"/>
      <c r="N45" s="11"/>
      <c r="O45" s="11"/>
      <c r="P45" s="22" t="str">
        <f>IF(COUNTA(A45:O45)=0,"",IF(A45="","Add ID; ","")&amp;IF(AND(A45&lt;&gt;"",COUNTIF(OversightTable[Oversight ID],A45)&gt;1),"Duplicate ID; ","")&amp;IF(B45="","Add claim link; ",IF(COUNTIF(ClaimsTable[Claim ID],B45)=0,"Unknown claim; ",""))&amp;IF(C45="","Record proposal; ","")&amp;IF(D45="","Record information; ","")&amp;IF(E45="","Assign reviewer; ","")&amp;IF(F45="","Record authority; ","")&amp;IF(G45="","Record action; ","")&amp;IF(H45="","Record reason; ","")&amp;IF(I45="","Verify effect; ","")&amp;IF(J45="","Link evidence; ","")&amp;IF(L45="","Record human action time; ","")&amp;IF(AND(J45&lt;&gt;"",COUNTIFS(EvidenceTable[Evidence ID],J45,EvidenceTable[Claim ID],B45)=0),"Evidence not linked to claim; ","")&amp;IF(AND(I45&lt;&gt;"Not verified",I45&lt;&gt;"",M45=""),"Record effect confirmation time; ","")&amp;IF(AND(G45="Escalate",N45=""),"Assign escalation owner; ","")&amp;IF(AND(OR(G45="Hold",G45="Escalate",I45="Not achieved"),O45=""),"Record follow-up; ",""))</f>
      </c>
    </row>
    <row r="46" ht="46" customHeight="1">
      <c r="A46" s="11"/>
      <c r="B46" s="11"/>
      <c r="C46" s="11"/>
      <c r="D46" s="11"/>
      <c r="E46" s="11"/>
      <c r="F46" s="11"/>
      <c r="G46" s="11"/>
      <c r="H46" s="11"/>
      <c r="I46" s="11"/>
      <c r="J46" s="11"/>
      <c r="K46" s="24"/>
      <c r="L46" s="24"/>
      <c r="M46" s="24"/>
      <c r="N46" s="11"/>
      <c r="O46" s="11"/>
      <c r="P46" s="22" t="str">
        <f>IF(COUNTA(A46:O46)=0,"",IF(A46="","Add ID; ","")&amp;IF(AND(A46&lt;&gt;"",COUNTIF(OversightTable[Oversight ID],A46)&gt;1),"Duplicate ID; ","")&amp;IF(B46="","Add claim link; ",IF(COUNTIF(ClaimsTable[Claim ID],B46)=0,"Unknown claim; ",""))&amp;IF(C46="","Record proposal; ","")&amp;IF(D46="","Record information; ","")&amp;IF(E46="","Assign reviewer; ","")&amp;IF(F46="","Record authority; ","")&amp;IF(G46="","Record action; ","")&amp;IF(H46="","Record reason; ","")&amp;IF(I46="","Verify effect; ","")&amp;IF(J46="","Link evidence; ","")&amp;IF(L46="","Record human action time; ","")&amp;IF(AND(J46&lt;&gt;"",COUNTIFS(EvidenceTable[Evidence ID],J46,EvidenceTable[Claim ID],B46)=0),"Evidence not linked to claim; ","")&amp;IF(AND(I46&lt;&gt;"Not verified",I46&lt;&gt;"",M46=""),"Record effect confirmation time; ","")&amp;IF(AND(G46="Escalate",N46=""),"Assign escalation owner; ","")&amp;IF(AND(OR(G46="Hold",G46="Escalate",I46="Not achieved"),O46=""),"Record follow-up; ",""))</f>
      </c>
    </row>
    <row r="47" ht="46" customHeight="1">
      <c r="A47" s="11"/>
      <c r="B47" s="11"/>
      <c r="C47" s="11"/>
      <c r="D47" s="11"/>
      <c r="E47" s="11"/>
      <c r="F47" s="11"/>
      <c r="G47" s="11"/>
      <c r="H47" s="11"/>
      <c r="I47" s="11"/>
      <c r="J47" s="11"/>
      <c r="K47" s="24"/>
      <c r="L47" s="24"/>
      <c r="M47" s="24"/>
      <c r="N47" s="11"/>
      <c r="O47" s="11"/>
      <c r="P47" s="22" t="str">
        <f>IF(COUNTA(A47:O47)=0,"",IF(A47="","Add ID; ","")&amp;IF(AND(A47&lt;&gt;"",COUNTIF(OversightTable[Oversight ID],A47)&gt;1),"Duplicate ID; ","")&amp;IF(B47="","Add claim link; ",IF(COUNTIF(ClaimsTable[Claim ID],B47)=0,"Unknown claim; ",""))&amp;IF(C47="","Record proposal; ","")&amp;IF(D47="","Record information; ","")&amp;IF(E47="","Assign reviewer; ","")&amp;IF(F47="","Record authority; ","")&amp;IF(G47="","Record action; ","")&amp;IF(H47="","Record reason; ","")&amp;IF(I47="","Verify effect; ","")&amp;IF(J47="","Link evidence; ","")&amp;IF(L47="","Record human action time; ","")&amp;IF(AND(J47&lt;&gt;"",COUNTIFS(EvidenceTable[Evidence ID],J47,EvidenceTable[Claim ID],B47)=0),"Evidence not linked to claim; ","")&amp;IF(AND(I47&lt;&gt;"Not verified",I47&lt;&gt;"",M47=""),"Record effect confirmation time; ","")&amp;IF(AND(G47="Escalate",N47=""),"Assign escalation owner; ","")&amp;IF(AND(OR(G47="Hold",G47="Escalate",I47="Not achieved"),O47=""),"Record follow-up; ",""))</f>
      </c>
    </row>
    <row r="48" ht="46" customHeight="1">
      <c r="A48" s="11"/>
      <c r="B48" s="11"/>
      <c r="C48" s="11"/>
      <c r="D48" s="11"/>
      <c r="E48" s="11"/>
      <c r="F48" s="11"/>
      <c r="G48" s="11"/>
      <c r="H48" s="11"/>
      <c r="I48" s="11"/>
      <c r="J48" s="11"/>
      <c r="K48" s="24"/>
      <c r="L48" s="24"/>
      <c r="M48" s="24"/>
      <c r="N48" s="11"/>
      <c r="O48" s="11"/>
      <c r="P48" s="22" t="str">
        <f>IF(COUNTA(A48:O48)=0,"",IF(A48="","Add ID; ","")&amp;IF(AND(A48&lt;&gt;"",COUNTIF(OversightTable[Oversight ID],A48)&gt;1),"Duplicate ID; ","")&amp;IF(B48="","Add claim link; ",IF(COUNTIF(ClaimsTable[Claim ID],B48)=0,"Unknown claim; ",""))&amp;IF(C48="","Record proposal; ","")&amp;IF(D48="","Record information; ","")&amp;IF(E48="","Assign reviewer; ","")&amp;IF(F48="","Record authority; ","")&amp;IF(G48="","Record action; ","")&amp;IF(H48="","Record reason; ","")&amp;IF(I48="","Verify effect; ","")&amp;IF(J48="","Link evidence; ","")&amp;IF(L48="","Record human action time; ","")&amp;IF(AND(J48&lt;&gt;"",COUNTIFS(EvidenceTable[Evidence ID],J48,EvidenceTable[Claim ID],B48)=0),"Evidence not linked to claim; ","")&amp;IF(AND(I48&lt;&gt;"Not verified",I48&lt;&gt;"",M48=""),"Record effect confirmation time; ","")&amp;IF(AND(G48="Escalate",N48=""),"Assign escalation owner; ","")&amp;IF(AND(OR(G48="Hold",G48="Escalate",I48="Not achieved"),O48=""),"Record follow-up; ",""))</f>
      </c>
    </row>
    <row r="49" ht="46" customHeight="1">
      <c r="A49" s="11"/>
      <c r="B49" s="11"/>
      <c r="C49" s="11"/>
      <c r="D49" s="11"/>
      <c r="E49" s="11"/>
      <c r="F49" s="11"/>
      <c r="G49" s="11"/>
      <c r="H49" s="11"/>
      <c r="I49" s="11"/>
      <c r="J49" s="11"/>
      <c r="K49" s="24"/>
      <c r="L49" s="24"/>
      <c r="M49" s="24"/>
      <c r="N49" s="11"/>
      <c r="O49" s="11"/>
      <c r="P49" s="22" t="str">
        <f>IF(COUNTA(A49:O49)=0,"",IF(A49="","Add ID; ","")&amp;IF(AND(A49&lt;&gt;"",COUNTIF(OversightTable[Oversight ID],A49)&gt;1),"Duplicate ID; ","")&amp;IF(B49="","Add claim link; ",IF(COUNTIF(ClaimsTable[Claim ID],B49)=0,"Unknown claim; ",""))&amp;IF(C49="","Record proposal; ","")&amp;IF(D49="","Record information; ","")&amp;IF(E49="","Assign reviewer; ","")&amp;IF(F49="","Record authority; ","")&amp;IF(G49="","Record action; ","")&amp;IF(H49="","Record reason; ","")&amp;IF(I49="","Verify effect; ","")&amp;IF(J49="","Link evidence; ","")&amp;IF(L49="","Record human action time; ","")&amp;IF(AND(J49&lt;&gt;"",COUNTIFS(EvidenceTable[Evidence ID],J49,EvidenceTable[Claim ID],B49)=0),"Evidence not linked to claim; ","")&amp;IF(AND(I49&lt;&gt;"Not verified",I49&lt;&gt;"",M49=""),"Record effect confirmation time; ","")&amp;IF(AND(G49="Escalate",N49=""),"Assign escalation owner; ","")&amp;IF(AND(OR(G49="Hold",G49="Escalate",I49="Not achieved"),O49=""),"Record follow-up; ",""))</f>
      </c>
    </row>
    <row r="50" ht="46" customHeight="1">
      <c r="A50" s="11"/>
      <c r="B50" s="11"/>
      <c r="C50" s="11"/>
      <c r="D50" s="11"/>
      <c r="E50" s="11"/>
      <c r="F50" s="11"/>
      <c r="G50" s="11"/>
      <c r="H50" s="11"/>
      <c r="I50" s="11"/>
      <c r="J50" s="11"/>
      <c r="K50" s="24"/>
      <c r="L50" s="24"/>
      <c r="M50" s="24"/>
      <c r="N50" s="11"/>
      <c r="O50" s="11"/>
      <c r="P50" s="22" t="str">
        <f>IF(COUNTA(A50:O50)=0,"",IF(A50="","Add ID; ","")&amp;IF(AND(A50&lt;&gt;"",COUNTIF(OversightTable[Oversight ID],A50)&gt;1),"Duplicate ID; ","")&amp;IF(B50="","Add claim link; ",IF(COUNTIF(ClaimsTable[Claim ID],B50)=0,"Unknown claim; ",""))&amp;IF(C50="","Record proposal; ","")&amp;IF(D50="","Record information; ","")&amp;IF(E50="","Assign reviewer; ","")&amp;IF(F50="","Record authority; ","")&amp;IF(G50="","Record action; ","")&amp;IF(H50="","Record reason; ","")&amp;IF(I50="","Verify effect; ","")&amp;IF(J50="","Link evidence; ","")&amp;IF(L50="","Record human action time; ","")&amp;IF(AND(J50&lt;&gt;"",COUNTIFS(EvidenceTable[Evidence ID],J50,EvidenceTable[Claim ID],B50)=0),"Evidence not linked to claim; ","")&amp;IF(AND(I50&lt;&gt;"Not verified",I50&lt;&gt;"",M50=""),"Record effect confirmation time; ","")&amp;IF(AND(G50="Escalate",N50=""),"Assign escalation owner; ","")&amp;IF(AND(OR(G50="Hold",G50="Escalate",I50="Not achieved"),O50=""),"Record follow-up; ",""))</f>
      </c>
    </row>
    <row r="51" ht="46" customHeight="1">
      <c r="A51" s="11"/>
      <c r="B51" s="11"/>
      <c r="C51" s="11"/>
      <c r="D51" s="11"/>
      <c r="E51" s="11"/>
      <c r="F51" s="11"/>
      <c r="G51" s="11"/>
      <c r="H51" s="11"/>
      <c r="I51" s="11"/>
      <c r="J51" s="11"/>
      <c r="K51" s="24"/>
      <c r="L51" s="24"/>
      <c r="M51" s="24"/>
      <c r="N51" s="11"/>
      <c r="O51" s="11"/>
      <c r="P51" s="22" t="str">
        <f>IF(COUNTA(A51:O51)=0,"",IF(A51="","Add ID; ","")&amp;IF(AND(A51&lt;&gt;"",COUNTIF(OversightTable[Oversight ID],A51)&gt;1),"Duplicate ID; ","")&amp;IF(B51="","Add claim link; ",IF(COUNTIF(ClaimsTable[Claim ID],B51)=0,"Unknown claim; ",""))&amp;IF(C51="","Record proposal; ","")&amp;IF(D51="","Record information; ","")&amp;IF(E51="","Assign reviewer; ","")&amp;IF(F51="","Record authority; ","")&amp;IF(G51="","Record action; ","")&amp;IF(H51="","Record reason; ","")&amp;IF(I51="","Verify effect; ","")&amp;IF(J51="","Link evidence; ","")&amp;IF(L51="","Record human action time; ","")&amp;IF(AND(J51&lt;&gt;"",COUNTIFS(EvidenceTable[Evidence ID],J51,EvidenceTable[Claim ID],B51)=0),"Evidence not linked to claim; ","")&amp;IF(AND(I51&lt;&gt;"Not verified",I51&lt;&gt;"",M51=""),"Record effect confirmation time; ","")&amp;IF(AND(G51="Escalate",N51=""),"Assign escalation owner; ","")&amp;IF(AND(OR(G51="Hold",G51="Escalate",I51="Not achieved"),O51=""),"Record follow-up; ",""))</f>
      </c>
    </row>
    <row r="52" ht="46" customHeight="1">
      <c r="A52" s="11"/>
      <c r="B52" s="11"/>
      <c r="C52" s="11"/>
      <c r="D52" s="11"/>
      <c r="E52" s="11"/>
      <c r="F52" s="11"/>
      <c r="G52" s="11"/>
      <c r="H52" s="11"/>
      <c r="I52" s="11"/>
      <c r="J52" s="11"/>
      <c r="K52" s="24"/>
      <c r="L52" s="24"/>
      <c r="M52" s="24"/>
      <c r="N52" s="11"/>
      <c r="O52" s="11"/>
      <c r="P52" s="22" t="str">
        <f>IF(COUNTA(A52:O52)=0,"",IF(A52="","Add ID; ","")&amp;IF(AND(A52&lt;&gt;"",COUNTIF(OversightTable[Oversight ID],A52)&gt;1),"Duplicate ID; ","")&amp;IF(B52="","Add claim link; ",IF(COUNTIF(ClaimsTable[Claim ID],B52)=0,"Unknown claim; ",""))&amp;IF(C52="","Record proposal; ","")&amp;IF(D52="","Record information; ","")&amp;IF(E52="","Assign reviewer; ","")&amp;IF(F52="","Record authority; ","")&amp;IF(G52="","Record action; ","")&amp;IF(H52="","Record reason; ","")&amp;IF(I52="","Verify effect; ","")&amp;IF(J52="","Link evidence; ","")&amp;IF(L52="","Record human action time; ","")&amp;IF(AND(J52&lt;&gt;"",COUNTIFS(EvidenceTable[Evidence ID],J52,EvidenceTable[Claim ID],B52)=0),"Evidence not linked to claim; ","")&amp;IF(AND(I52&lt;&gt;"Not verified",I52&lt;&gt;"",M52=""),"Record effect confirmation time; ","")&amp;IF(AND(G52="Escalate",N52=""),"Assign escalation owner; ","")&amp;IF(AND(OR(G52="Hold",G52="Escalate",I52="Not achieved"),O52=""),"Record follow-up; ",""))</f>
      </c>
    </row>
    <row r="53" ht="46" customHeight="1">
      <c r="A53" s="11"/>
      <c r="B53" s="11"/>
      <c r="C53" s="11"/>
      <c r="D53" s="11"/>
      <c r="E53" s="11"/>
      <c r="F53" s="11"/>
      <c r="G53" s="11"/>
      <c r="H53" s="11"/>
      <c r="I53" s="11"/>
      <c r="J53" s="11"/>
      <c r="K53" s="24"/>
      <c r="L53" s="24"/>
      <c r="M53" s="24"/>
      <c r="N53" s="11"/>
      <c r="O53" s="11"/>
      <c r="P53" s="22" t="str">
        <f>IF(COUNTA(A53:O53)=0,"",IF(A53="","Add ID; ","")&amp;IF(AND(A53&lt;&gt;"",COUNTIF(OversightTable[Oversight ID],A53)&gt;1),"Duplicate ID; ","")&amp;IF(B53="","Add claim link; ",IF(COUNTIF(ClaimsTable[Claim ID],B53)=0,"Unknown claim; ",""))&amp;IF(C53="","Record proposal; ","")&amp;IF(D53="","Record information; ","")&amp;IF(E53="","Assign reviewer; ","")&amp;IF(F53="","Record authority; ","")&amp;IF(G53="","Record action; ","")&amp;IF(H53="","Record reason; ","")&amp;IF(I53="","Verify effect; ","")&amp;IF(J53="","Link evidence; ","")&amp;IF(L53="","Record human action time; ","")&amp;IF(AND(J53&lt;&gt;"",COUNTIFS(EvidenceTable[Evidence ID],J53,EvidenceTable[Claim ID],B53)=0),"Evidence not linked to claim; ","")&amp;IF(AND(I53&lt;&gt;"Not verified",I53&lt;&gt;"",M53=""),"Record effect confirmation time; ","")&amp;IF(AND(G53="Escalate",N53=""),"Assign escalation owner; ","")&amp;IF(AND(OR(G53="Hold",G53="Escalate",I53="Not achieved"),O53=""),"Record follow-up; ",""))</f>
      </c>
    </row>
    <row r="54" ht="46" customHeight="1">
      <c r="A54" s="11"/>
      <c r="B54" s="11"/>
      <c r="C54" s="11"/>
      <c r="D54" s="11"/>
      <c r="E54" s="11"/>
      <c r="F54" s="11"/>
      <c r="G54" s="11"/>
      <c r="H54" s="11"/>
      <c r="I54" s="11"/>
      <c r="J54" s="11"/>
      <c r="K54" s="24"/>
      <c r="L54" s="24"/>
      <c r="M54" s="24"/>
      <c r="N54" s="11"/>
      <c r="O54" s="11"/>
      <c r="P54" s="22" t="str">
        <f>IF(COUNTA(A54:O54)=0,"",IF(A54="","Add ID; ","")&amp;IF(AND(A54&lt;&gt;"",COUNTIF(OversightTable[Oversight ID],A54)&gt;1),"Duplicate ID; ","")&amp;IF(B54="","Add claim link; ",IF(COUNTIF(ClaimsTable[Claim ID],B54)=0,"Unknown claim; ",""))&amp;IF(C54="","Record proposal; ","")&amp;IF(D54="","Record information; ","")&amp;IF(E54="","Assign reviewer; ","")&amp;IF(F54="","Record authority; ","")&amp;IF(G54="","Record action; ","")&amp;IF(H54="","Record reason; ","")&amp;IF(I54="","Verify effect; ","")&amp;IF(J54="","Link evidence; ","")&amp;IF(L54="","Record human action time; ","")&amp;IF(AND(J54&lt;&gt;"",COUNTIFS(EvidenceTable[Evidence ID],J54,EvidenceTable[Claim ID],B54)=0),"Evidence not linked to claim; ","")&amp;IF(AND(I54&lt;&gt;"Not verified",I54&lt;&gt;"",M54=""),"Record effect confirmation time; ","")&amp;IF(AND(G54="Escalate",N54=""),"Assign escalation owner; ","")&amp;IF(AND(OR(G54="Hold",G54="Escalate",I54="Not achieved"),O54=""),"Record follow-up; ",""))</f>
      </c>
    </row>
    <row r="55" ht="46" customHeight="1">
      <c r="A55" s="11"/>
      <c r="B55" s="11"/>
      <c r="C55" s="11"/>
      <c r="D55" s="11"/>
      <c r="E55" s="11"/>
      <c r="F55" s="11"/>
      <c r="G55" s="11"/>
      <c r="H55" s="11"/>
      <c r="I55" s="11"/>
      <c r="J55" s="11"/>
      <c r="K55" s="24"/>
      <c r="L55" s="24"/>
      <c r="M55" s="24"/>
      <c r="N55" s="11"/>
      <c r="O55" s="11"/>
      <c r="P55" s="22" t="str">
        <f>IF(COUNTA(A55:O55)=0,"",IF(A55="","Add ID; ","")&amp;IF(AND(A55&lt;&gt;"",COUNTIF(OversightTable[Oversight ID],A55)&gt;1),"Duplicate ID; ","")&amp;IF(B55="","Add claim link; ",IF(COUNTIF(ClaimsTable[Claim ID],B55)=0,"Unknown claim; ",""))&amp;IF(C55="","Record proposal; ","")&amp;IF(D55="","Record information; ","")&amp;IF(E55="","Assign reviewer; ","")&amp;IF(F55="","Record authority; ","")&amp;IF(G55="","Record action; ","")&amp;IF(H55="","Record reason; ","")&amp;IF(I55="","Verify effect; ","")&amp;IF(J55="","Link evidence; ","")&amp;IF(L55="","Record human action time; ","")&amp;IF(AND(J55&lt;&gt;"",COUNTIFS(EvidenceTable[Evidence ID],J55,EvidenceTable[Claim ID],B55)=0),"Evidence not linked to claim; ","")&amp;IF(AND(I55&lt;&gt;"Not verified",I55&lt;&gt;"",M55=""),"Record effect confirmation time; ","")&amp;IF(AND(G55="Escalate",N55=""),"Assign escalation owner; ","")&amp;IF(AND(OR(G55="Hold",G55="Escalate",I55="Not achieved"),O55=""),"Record follow-up; ",""))</f>
      </c>
    </row>
    <row r="56" ht="46" customHeight="1">
      <c r="A56" s="11"/>
      <c r="B56" s="11"/>
      <c r="C56" s="11"/>
      <c r="D56" s="11"/>
      <c r="E56" s="11"/>
      <c r="F56" s="11"/>
      <c r="G56" s="11"/>
      <c r="H56" s="11"/>
      <c r="I56" s="11"/>
      <c r="J56" s="11"/>
      <c r="K56" s="24"/>
      <c r="L56" s="24"/>
      <c r="M56" s="24"/>
      <c r="N56" s="11"/>
      <c r="O56" s="11"/>
      <c r="P56" s="22" t="str">
        <f>IF(COUNTA(A56:O56)=0,"",IF(A56="","Add ID; ","")&amp;IF(AND(A56&lt;&gt;"",COUNTIF(OversightTable[Oversight ID],A56)&gt;1),"Duplicate ID; ","")&amp;IF(B56="","Add claim link; ",IF(COUNTIF(ClaimsTable[Claim ID],B56)=0,"Unknown claim; ",""))&amp;IF(C56="","Record proposal; ","")&amp;IF(D56="","Record information; ","")&amp;IF(E56="","Assign reviewer; ","")&amp;IF(F56="","Record authority; ","")&amp;IF(G56="","Record action; ","")&amp;IF(H56="","Record reason; ","")&amp;IF(I56="","Verify effect; ","")&amp;IF(J56="","Link evidence; ","")&amp;IF(L56="","Record human action time; ","")&amp;IF(AND(J56&lt;&gt;"",COUNTIFS(EvidenceTable[Evidence ID],J56,EvidenceTable[Claim ID],B56)=0),"Evidence not linked to claim; ","")&amp;IF(AND(I56&lt;&gt;"Not verified",I56&lt;&gt;"",M56=""),"Record effect confirmation time; ","")&amp;IF(AND(G56="Escalate",N56=""),"Assign escalation owner; ","")&amp;IF(AND(OR(G56="Hold",G56="Escalate",I56="Not achieved"),O56=""),"Record follow-up; ",""))</f>
      </c>
    </row>
    <row r="57" ht="46" customHeight="1">
      <c r="A57" s="11"/>
      <c r="B57" s="11"/>
      <c r="C57" s="11"/>
      <c r="D57" s="11"/>
      <c r="E57" s="11"/>
      <c r="F57" s="11"/>
      <c r="G57" s="11"/>
      <c r="H57" s="11"/>
      <c r="I57" s="11"/>
      <c r="J57" s="11"/>
      <c r="K57" s="24"/>
      <c r="L57" s="24"/>
      <c r="M57" s="24"/>
      <c r="N57" s="11"/>
      <c r="O57" s="11"/>
      <c r="P57" s="22" t="str">
        <f>IF(COUNTA(A57:O57)=0,"",IF(A57="","Add ID; ","")&amp;IF(AND(A57&lt;&gt;"",COUNTIF(OversightTable[Oversight ID],A57)&gt;1),"Duplicate ID; ","")&amp;IF(B57="","Add claim link; ",IF(COUNTIF(ClaimsTable[Claim ID],B57)=0,"Unknown claim; ",""))&amp;IF(C57="","Record proposal; ","")&amp;IF(D57="","Record information; ","")&amp;IF(E57="","Assign reviewer; ","")&amp;IF(F57="","Record authority; ","")&amp;IF(G57="","Record action; ","")&amp;IF(H57="","Record reason; ","")&amp;IF(I57="","Verify effect; ","")&amp;IF(J57="","Link evidence; ","")&amp;IF(L57="","Record human action time; ","")&amp;IF(AND(J57&lt;&gt;"",COUNTIFS(EvidenceTable[Evidence ID],J57,EvidenceTable[Claim ID],B57)=0),"Evidence not linked to claim; ","")&amp;IF(AND(I57&lt;&gt;"Not verified",I57&lt;&gt;"",M57=""),"Record effect confirmation time; ","")&amp;IF(AND(G57="Escalate",N57=""),"Assign escalation owner; ","")&amp;IF(AND(OR(G57="Hold",G57="Escalate",I57="Not achieved"),O57=""),"Record follow-up; ",""))</f>
      </c>
    </row>
    <row r="58" ht="46" customHeight="1">
      <c r="A58" s="11"/>
      <c r="B58" s="11"/>
      <c r="C58" s="11"/>
      <c r="D58" s="11"/>
      <c r="E58" s="11"/>
      <c r="F58" s="11"/>
      <c r="G58" s="11"/>
      <c r="H58" s="11"/>
      <c r="I58" s="11"/>
      <c r="J58" s="11"/>
      <c r="K58" s="24"/>
      <c r="L58" s="24"/>
      <c r="M58" s="24"/>
      <c r="N58" s="11"/>
      <c r="O58" s="11"/>
      <c r="P58" s="22" t="str">
        <f>IF(COUNTA(A58:O58)=0,"",IF(A58="","Add ID; ","")&amp;IF(AND(A58&lt;&gt;"",COUNTIF(OversightTable[Oversight ID],A58)&gt;1),"Duplicate ID; ","")&amp;IF(B58="","Add claim link; ",IF(COUNTIF(ClaimsTable[Claim ID],B58)=0,"Unknown claim; ",""))&amp;IF(C58="","Record proposal; ","")&amp;IF(D58="","Record information; ","")&amp;IF(E58="","Assign reviewer; ","")&amp;IF(F58="","Record authority; ","")&amp;IF(G58="","Record action; ","")&amp;IF(H58="","Record reason; ","")&amp;IF(I58="","Verify effect; ","")&amp;IF(J58="","Link evidence; ","")&amp;IF(L58="","Record human action time; ","")&amp;IF(AND(J58&lt;&gt;"",COUNTIFS(EvidenceTable[Evidence ID],J58,EvidenceTable[Claim ID],B58)=0),"Evidence not linked to claim; ","")&amp;IF(AND(I58&lt;&gt;"Not verified",I58&lt;&gt;"",M58=""),"Record effect confirmation time; ","")&amp;IF(AND(G58="Escalate",N58=""),"Assign escalation owner; ","")&amp;IF(AND(OR(G58="Hold",G58="Escalate",I58="Not achieved"),O58=""),"Record follow-up; ",""))</f>
      </c>
    </row>
    <row r="59" ht="46" customHeight="1">
      <c r="A59" s="11"/>
      <c r="B59" s="11"/>
      <c r="C59" s="11"/>
      <c r="D59" s="11"/>
      <c r="E59" s="11"/>
      <c r="F59" s="11"/>
      <c r="G59" s="11"/>
      <c r="H59" s="11"/>
      <c r="I59" s="11"/>
      <c r="J59" s="11"/>
      <c r="K59" s="24"/>
      <c r="L59" s="24"/>
      <c r="M59" s="24"/>
      <c r="N59" s="11"/>
      <c r="O59" s="11"/>
      <c r="P59" s="22" t="str">
        <f>IF(COUNTA(A59:O59)=0,"",IF(A59="","Add ID; ","")&amp;IF(AND(A59&lt;&gt;"",COUNTIF(OversightTable[Oversight ID],A59)&gt;1),"Duplicate ID; ","")&amp;IF(B59="","Add claim link; ",IF(COUNTIF(ClaimsTable[Claim ID],B59)=0,"Unknown claim; ",""))&amp;IF(C59="","Record proposal; ","")&amp;IF(D59="","Record information; ","")&amp;IF(E59="","Assign reviewer; ","")&amp;IF(F59="","Record authority; ","")&amp;IF(G59="","Record action; ","")&amp;IF(H59="","Record reason; ","")&amp;IF(I59="","Verify effect; ","")&amp;IF(J59="","Link evidence; ","")&amp;IF(L59="","Record human action time; ","")&amp;IF(AND(J59&lt;&gt;"",COUNTIFS(EvidenceTable[Evidence ID],J59,EvidenceTable[Claim ID],B59)=0),"Evidence not linked to claim; ","")&amp;IF(AND(I59&lt;&gt;"Not verified",I59&lt;&gt;"",M59=""),"Record effect confirmation time; ","")&amp;IF(AND(G59="Escalate",N59=""),"Assign escalation owner; ","")&amp;IF(AND(OR(G59="Hold",G59="Escalate",I59="Not achieved"),O59=""),"Record follow-up; ",""))</f>
      </c>
    </row>
    <row r="60" ht="46" customHeight="1">
      <c r="A60" s="11"/>
      <c r="B60" s="11"/>
      <c r="C60" s="11"/>
      <c r="D60" s="11"/>
      <c r="E60" s="11"/>
      <c r="F60" s="11"/>
      <c r="G60" s="11"/>
      <c r="H60" s="11"/>
      <c r="I60" s="11"/>
      <c r="J60" s="11"/>
      <c r="K60" s="24"/>
      <c r="L60" s="24"/>
      <c r="M60" s="24"/>
      <c r="N60" s="11"/>
      <c r="O60" s="11"/>
      <c r="P60" s="22" t="str">
        <f>IF(COUNTA(A60:O60)=0,"",IF(A60="","Add ID; ","")&amp;IF(AND(A60&lt;&gt;"",COUNTIF(OversightTable[Oversight ID],A60)&gt;1),"Duplicate ID; ","")&amp;IF(B60="","Add claim link; ",IF(COUNTIF(ClaimsTable[Claim ID],B60)=0,"Unknown claim; ",""))&amp;IF(C60="","Record proposal; ","")&amp;IF(D60="","Record information; ","")&amp;IF(E60="","Assign reviewer; ","")&amp;IF(F60="","Record authority; ","")&amp;IF(G60="","Record action; ","")&amp;IF(H60="","Record reason; ","")&amp;IF(I60="","Verify effect; ","")&amp;IF(J60="","Link evidence; ","")&amp;IF(L60="","Record human action time; ","")&amp;IF(AND(J60&lt;&gt;"",COUNTIFS(EvidenceTable[Evidence ID],J60,EvidenceTable[Claim ID],B60)=0),"Evidence not linked to claim; ","")&amp;IF(AND(I60&lt;&gt;"Not verified",I60&lt;&gt;"",M60=""),"Record effect confirmation time; ","")&amp;IF(AND(G60="Escalate",N60=""),"Assign escalation owner; ","")&amp;IF(AND(OR(G60="Hold",G60="Escalate",I60="Not achieved"),O60=""),"Record follow-up; ",""))</f>
      </c>
    </row>
    <row r="61" ht="46" customHeight="1">
      <c r="A61" s="11"/>
      <c r="B61" s="11"/>
      <c r="C61" s="11"/>
      <c r="D61" s="11"/>
      <c r="E61" s="11"/>
      <c r="F61" s="11"/>
      <c r="G61" s="11"/>
      <c r="H61" s="11"/>
      <c r="I61" s="11"/>
      <c r="J61" s="11"/>
      <c r="K61" s="24"/>
      <c r="L61" s="24"/>
      <c r="M61" s="24"/>
      <c r="N61" s="11"/>
      <c r="O61" s="11"/>
      <c r="P61" s="22" t="str">
        <f>IF(COUNTA(A61:O61)=0,"",IF(A61="","Add ID; ","")&amp;IF(AND(A61&lt;&gt;"",COUNTIF(OversightTable[Oversight ID],A61)&gt;1),"Duplicate ID; ","")&amp;IF(B61="","Add claim link; ",IF(COUNTIF(ClaimsTable[Claim ID],B61)=0,"Unknown claim; ",""))&amp;IF(C61="","Record proposal; ","")&amp;IF(D61="","Record information; ","")&amp;IF(E61="","Assign reviewer; ","")&amp;IF(F61="","Record authority; ","")&amp;IF(G61="","Record action; ","")&amp;IF(H61="","Record reason; ","")&amp;IF(I61="","Verify effect; ","")&amp;IF(J61="","Link evidence; ","")&amp;IF(L61="","Record human action time; ","")&amp;IF(AND(J61&lt;&gt;"",COUNTIFS(EvidenceTable[Evidence ID],J61,EvidenceTable[Claim ID],B61)=0),"Evidence not linked to claim; ","")&amp;IF(AND(I61&lt;&gt;"Not verified",I61&lt;&gt;"",M61=""),"Record effect confirmation time; ","")&amp;IF(AND(G61="Escalate",N61=""),"Assign escalation owner; ","")&amp;IF(AND(OR(G61="Hold",G61="Escalate",I61="Not achieved"),O61=""),"Record follow-up; ",""))</f>
      </c>
    </row>
    <row r="62" ht="46" customHeight="1">
      <c r="A62" s="11"/>
      <c r="B62" s="11"/>
      <c r="C62" s="11"/>
      <c r="D62" s="11"/>
      <c r="E62" s="11"/>
      <c r="F62" s="11"/>
      <c r="G62" s="11"/>
      <c r="H62" s="11"/>
      <c r="I62" s="11"/>
      <c r="J62" s="11"/>
      <c r="K62" s="24"/>
      <c r="L62" s="24"/>
      <c r="M62" s="24"/>
      <c r="N62" s="11"/>
      <c r="O62" s="11"/>
      <c r="P62" s="22" t="str">
        <f>IF(COUNTA(A62:O62)=0,"",IF(A62="","Add ID; ","")&amp;IF(AND(A62&lt;&gt;"",COUNTIF(OversightTable[Oversight ID],A62)&gt;1),"Duplicate ID; ","")&amp;IF(B62="","Add claim link; ",IF(COUNTIF(ClaimsTable[Claim ID],B62)=0,"Unknown claim; ",""))&amp;IF(C62="","Record proposal; ","")&amp;IF(D62="","Record information; ","")&amp;IF(E62="","Assign reviewer; ","")&amp;IF(F62="","Record authority; ","")&amp;IF(G62="","Record action; ","")&amp;IF(H62="","Record reason; ","")&amp;IF(I62="","Verify effect; ","")&amp;IF(J62="","Link evidence; ","")&amp;IF(L62="","Record human action time; ","")&amp;IF(AND(J62&lt;&gt;"",COUNTIFS(EvidenceTable[Evidence ID],J62,EvidenceTable[Claim ID],B62)=0),"Evidence not linked to claim; ","")&amp;IF(AND(I62&lt;&gt;"Not verified",I62&lt;&gt;"",M62=""),"Record effect confirmation time; ","")&amp;IF(AND(G62="Escalate",N62=""),"Assign escalation owner; ","")&amp;IF(AND(OR(G62="Hold",G62="Escalate",I62="Not achieved"),O62=""),"Record follow-up; ",""))</f>
      </c>
    </row>
    <row r="63" ht="46" customHeight="1">
      <c r="A63" s="11"/>
      <c r="B63" s="11"/>
      <c r="C63" s="11"/>
      <c r="D63" s="11"/>
      <c r="E63" s="11"/>
      <c r="F63" s="11"/>
      <c r="G63" s="11"/>
      <c r="H63" s="11"/>
      <c r="I63" s="11"/>
      <c r="J63" s="11"/>
      <c r="K63" s="24"/>
      <c r="L63" s="24"/>
      <c r="M63" s="24"/>
      <c r="N63" s="11"/>
      <c r="O63" s="11"/>
      <c r="P63" s="22" t="str">
        <f>IF(COUNTA(A63:O63)=0,"",IF(A63="","Add ID; ","")&amp;IF(AND(A63&lt;&gt;"",COUNTIF(OversightTable[Oversight ID],A63)&gt;1),"Duplicate ID; ","")&amp;IF(B63="","Add claim link; ",IF(COUNTIF(ClaimsTable[Claim ID],B63)=0,"Unknown claim; ",""))&amp;IF(C63="","Record proposal; ","")&amp;IF(D63="","Record information; ","")&amp;IF(E63="","Assign reviewer; ","")&amp;IF(F63="","Record authority; ","")&amp;IF(G63="","Record action; ","")&amp;IF(H63="","Record reason; ","")&amp;IF(I63="","Verify effect; ","")&amp;IF(J63="","Link evidence; ","")&amp;IF(L63="","Record human action time; ","")&amp;IF(AND(J63&lt;&gt;"",COUNTIFS(EvidenceTable[Evidence ID],J63,EvidenceTable[Claim ID],B63)=0),"Evidence not linked to claim; ","")&amp;IF(AND(I63&lt;&gt;"Not verified",I63&lt;&gt;"",M63=""),"Record effect confirmation time; ","")&amp;IF(AND(G63="Escalate",N63=""),"Assign escalation owner; ","")&amp;IF(AND(OR(G63="Hold",G63="Escalate",I63="Not achieved"),O63=""),"Record follow-up; ",""))</f>
      </c>
    </row>
    <row r="64" ht="46" customHeight="1">
      <c r="A64" s="11"/>
      <c r="B64" s="11"/>
      <c r="C64" s="11"/>
      <c r="D64" s="11"/>
      <c r="E64" s="11"/>
      <c r="F64" s="11"/>
      <c r="G64" s="11"/>
      <c r="H64" s="11"/>
      <c r="I64" s="11"/>
      <c r="J64" s="11"/>
      <c r="K64" s="24"/>
      <c r="L64" s="24"/>
      <c r="M64" s="24"/>
      <c r="N64" s="11"/>
      <c r="O64" s="11"/>
      <c r="P64" s="22" t="str">
        <f>IF(COUNTA(A64:O64)=0,"",IF(A64="","Add ID; ","")&amp;IF(AND(A64&lt;&gt;"",COUNTIF(OversightTable[Oversight ID],A64)&gt;1),"Duplicate ID; ","")&amp;IF(B64="","Add claim link; ",IF(COUNTIF(ClaimsTable[Claim ID],B64)=0,"Unknown claim; ",""))&amp;IF(C64="","Record proposal; ","")&amp;IF(D64="","Record information; ","")&amp;IF(E64="","Assign reviewer; ","")&amp;IF(F64="","Record authority; ","")&amp;IF(G64="","Record action; ","")&amp;IF(H64="","Record reason; ","")&amp;IF(I64="","Verify effect; ","")&amp;IF(J64="","Link evidence; ","")&amp;IF(L64="","Record human action time; ","")&amp;IF(AND(J64&lt;&gt;"",COUNTIFS(EvidenceTable[Evidence ID],J64,EvidenceTable[Claim ID],B64)=0),"Evidence not linked to claim; ","")&amp;IF(AND(I64&lt;&gt;"Not verified",I64&lt;&gt;"",M64=""),"Record effect confirmation time; ","")&amp;IF(AND(G64="Escalate",N64=""),"Assign escalation owner; ","")&amp;IF(AND(OR(G64="Hold",G64="Escalate",I64="Not achieved"),O64=""),"Record follow-up; ",""))</f>
      </c>
    </row>
    <row r="65" ht="46" customHeight="1">
      <c r="A65" s="11"/>
      <c r="B65" s="11"/>
      <c r="C65" s="11"/>
      <c r="D65" s="11"/>
      <c r="E65" s="11"/>
      <c r="F65" s="11"/>
      <c r="G65" s="11"/>
      <c r="H65" s="11"/>
      <c r="I65" s="11"/>
      <c r="J65" s="11"/>
      <c r="K65" s="24"/>
      <c r="L65" s="24"/>
      <c r="M65" s="24"/>
      <c r="N65" s="11"/>
      <c r="O65" s="11"/>
      <c r="P65" s="22" t="str">
        <f>IF(COUNTA(A65:O65)=0,"",IF(A65="","Add ID; ","")&amp;IF(AND(A65&lt;&gt;"",COUNTIF(OversightTable[Oversight ID],A65)&gt;1),"Duplicate ID; ","")&amp;IF(B65="","Add claim link; ",IF(COUNTIF(ClaimsTable[Claim ID],B65)=0,"Unknown claim; ",""))&amp;IF(C65="","Record proposal; ","")&amp;IF(D65="","Record information; ","")&amp;IF(E65="","Assign reviewer; ","")&amp;IF(F65="","Record authority; ","")&amp;IF(G65="","Record action; ","")&amp;IF(H65="","Record reason; ","")&amp;IF(I65="","Verify effect; ","")&amp;IF(J65="","Link evidence; ","")&amp;IF(L65="","Record human action time; ","")&amp;IF(AND(J65&lt;&gt;"",COUNTIFS(EvidenceTable[Evidence ID],J65,EvidenceTable[Claim ID],B65)=0),"Evidence not linked to claim; ","")&amp;IF(AND(I65&lt;&gt;"Not verified",I65&lt;&gt;"",M65=""),"Record effect confirmation time; ","")&amp;IF(AND(G65="Escalate",N65=""),"Assign escalation owner; ","")&amp;IF(AND(OR(G65="Hold",G65="Escalate",I65="Not achieved"),O65=""),"Record follow-up; ",""))</f>
      </c>
    </row>
    <row r="66" ht="46" customHeight="1">
      <c r="A66" s="11"/>
      <c r="B66" s="11"/>
      <c r="C66" s="11"/>
      <c r="D66" s="11"/>
      <c r="E66" s="11"/>
      <c r="F66" s="11"/>
      <c r="G66" s="11"/>
      <c r="H66" s="11"/>
      <c r="I66" s="11"/>
      <c r="J66" s="11"/>
      <c r="K66" s="24"/>
      <c r="L66" s="24"/>
      <c r="M66" s="24"/>
      <c r="N66" s="11"/>
      <c r="O66" s="11"/>
      <c r="P66" s="22" t="str">
        <f>IF(COUNTA(A66:O66)=0,"",IF(A66="","Add ID; ","")&amp;IF(AND(A66&lt;&gt;"",COUNTIF(OversightTable[Oversight ID],A66)&gt;1),"Duplicate ID; ","")&amp;IF(B66="","Add claim link; ",IF(COUNTIF(ClaimsTable[Claim ID],B66)=0,"Unknown claim; ",""))&amp;IF(C66="","Record proposal; ","")&amp;IF(D66="","Record information; ","")&amp;IF(E66="","Assign reviewer; ","")&amp;IF(F66="","Record authority; ","")&amp;IF(G66="","Record action; ","")&amp;IF(H66="","Record reason; ","")&amp;IF(I66="","Verify effect; ","")&amp;IF(J66="","Link evidence; ","")&amp;IF(L66="","Record human action time; ","")&amp;IF(AND(J66&lt;&gt;"",COUNTIFS(EvidenceTable[Evidence ID],J66,EvidenceTable[Claim ID],B66)=0),"Evidence not linked to claim; ","")&amp;IF(AND(I66&lt;&gt;"Not verified",I66&lt;&gt;"",M66=""),"Record effect confirmation time; ","")&amp;IF(AND(G66="Escalate",N66=""),"Assign escalation owner; ","")&amp;IF(AND(OR(G66="Hold",G66="Escalate",I66="Not achieved"),O66=""),"Record follow-up; ",""))</f>
      </c>
    </row>
    <row r="67" ht="46" customHeight="1">
      <c r="A67" s="11"/>
      <c r="B67" s="11"/>
      <c r="C67" s="11"/>
      <c r="D67" s="11"/>
      <c r="E67" s="11"/>
      <c r="F67" s="11"/>
      <c r="G67" s="11"/>
      <c r="H67" s="11"/>
      <c r="I67" s="11"/>
      <c r="J67" s="11"/>
      <c r="K67" s="24"/>
      <c r="L67" s="24"/>
      <c r="M67" s="24"/>
      <c r="N67" s="11"/>
      <c r="O67" s="11"/>
      <c r="P67" s="22" t="str">
        <f>IF(COUNTA(A67:O67)=0,"",IF(A67="","Add ID; ","")&amp;IF(AND(A67&lt;&gt;"",COUNTIF(OversightTable[Oversight ID],A67)&gt;1),"Duplicate ID; ","")&amp;IF(B67="","Add claim link; ",IF(COUNTIF(ClaimsTable[Claim ID],B67)=0,"Unknown claim; ",""))&amp;IF(C67="","Record proposal; ","")&amp;IF(D67="","Record information; ","")&amp;IF(E67="","Assign reviewer; ","")&amp;IF(F67="","Record authority; ","")&amp;IF(G67="","Record action; ","")&amp;IF(H67="","Record reason; ","")&amp;IF(I67="","Verify effect; ","")&amp;IF(J67="","Link evidence; ","")&amp;IF(L67="","Record human action time; ","")&amp;IF(AND(J67&lt;&gt;"",COUNTIFS(EvidenceTable[Evidence ID],J67,EvidenceTable[Claim ID],B67)=0),"Evidence not linked to claim; ","")&amp;IF(AND(I67&lt;&gt;"Not verified",I67&lt;&gt;"",M67=""),"Record effect confirmation time; ","")&amp;IF(AND(G67="Escalate",N67=""),"Assign escalation owner; ","")&amp;IF(AND(OR(G67="Hold",G67="Escalate",I67="Not achieved"),O67=""),"Record follow-up; ",""))</f>
      </c>
    </row>
    <row r="68" ht="46" customHeight="1">
      <c r="A68" s="11"/>
      <c r="B68" s="11"/>
      <c r="C68" s="11"/>
      <c r="D68" s="11"/>
      <c r="E68" s="11"/>
      <c r="F68" s="11"/>
      <c r="G68" s="11"/>
      <c r="H68" s="11"/>
      <c r="I68" s="11"/>
      <c r="J68" s="11"/>
      <c r="K68" s="24"/>
      <c r="L68" s="24"/>
      <c r="M68" s="24"/>
      <c r="N68" s="11"/>
      <c r="O68" s="11"/>
      <c r="P68" s="22" t="str">
        <f>IF(COUNTA(A68:O68)=0,"",IF(A68="","Add ID; ","")&amp;IF(AND(A68&lt;&gt;"",COUNTIF(OversightTable[Oversight ID],A68)&gt;1),"Duplicate ID; ","")&amp;IF(B68="","Add claim link; ",IF(COUNTIF(ClaimsTable[Claim ID],B68)=0,"Unknown claim; ",""))&amp;IF(C68="","Record proposal; ","")&amp;IF(D68="","Record information; ","")&amp;IF(E68="","Assign reviewer; ","")&amp;IF(F68="","Record authority; ","")&amp;IF(G68="","Record action; ","")&amp;IF(H68="","Record reason; ","")&amp;IF(I68="","Verify effect; ","")&amp;IF(J68="","Link evidence; ","")&amp;IF(L68="","Record human action time; ","")&amp;IF(AND(J68&lt;&gt;"",COUNTIFS(EvidenceTable[Evidence ID],J68,EvidenceTable[Claim ID],B68)=0),"Evidence not linked to claim; ","")&amp;IF(AND(I68&lt;&gt;"Not verified",I68&lt;&gt;"",M68=""),"Record effect confirmation time; ","")&amp;IF(AND(G68="Escalate",N68=""),"Assign escalation owner; ","")&amp;IF(AND(OR(G68="Hold",G68="Escalate",I68="Not achieved"),O68=""),"Record follow-up; ",""))</f>
      </c>
    </row>
    <row r="69" ht="46" customHeight="1">
      <c r="A69" s="11"/>
      <c r="B69" s="11"/>
      <c r="C69" s="11"/>
      <c r="D69" s="11"/>
      <c r="E69" s="11"/>
      <c r="F69" s="11"/>
      <c r="G69" s="11"/>
      <c r="H69" s="11"/>
      <c r="I69" s="11"/>
      <c r="J69" s="11"/>
      <c r="K69" s="24"/>
      <c r="L69" s="24"/>
      <c r="M69" s="24"/>
      <c r="N69" s="11"/>
      <c r="O69" s="11"/>
      <c r="P69" s="22" t="str">
        <f>IF(COUNTA(A69:O69)=0,"",IF(A69="","Add ID; ","")&amp;IF(AND(A69&lt;&gt;"",COUNTIF(OversightTable[Oversight ID],A69)&gt;1),"Duplicate ID; ","")&amp;IF(B69="","Add claim link; ",IF(COUNTIF(ClaimsTable[Claim ID],B69)=0,"Unknown claim; ",""))&amp;IF(C69="","Record proposal; ","")&amp;IF(D69="","Record information; ","")&amp;IF(E69="","Assign reviewer; ","")&amp;IF(F69="","Record authority; ","")&amp;IF(G69="","Record action; ","")&amp;IF(H69="","Record reason; ","")&amp;IF(I69="","Verify effect; ","")&amp;IF(J69="","Link evidence; ","")&amp;IF(L69="","Record human action time; ","")&amp;IF(AND(J69&lt;&gt;"",COUNTIFS(EvidenceTable[Evidence ID],J69,EvidenceTable[Claim ID],B69)=0),"Evidence not linked to claim; ","")&amp;IF(AND(I69&lt;&gt;"Not verified",I69&lt;&gt;"",M69=""),"Record effect confirmation time; ","")&amp;IF(AND(G69="Escalate",N69=""),"Assign escalation owner; ","")&amp;IF(AND(OR(G69="Hold",G69="Escalate",I69="Not achieved"),O69=""),"Record follow-up; ",""))</f>
      </c>
    </row>
    <row r="70" ht="46" customHeight="1">
      <c r="A70" s="11"/>
      <c r="B70" s="11"/>
      <c r="C70" s="11"/>
      <c r="D70" s="11"/>
      <c r="E70" s="11"/>
      <c r="F70" s="11"/>
      <c r="G70" s="11"/>
      <c r="H70" s="11"/>
      <c r="I70" s="11"/>
      <c r="J70" s="11"/>
      <c r="K70" s="24"/>
      <c r="L70" s="24"/>
      <c r="M70" s="24"/>
      <c r="N70" s="11"/>
      <c r="O70" s="11"/>
      <c r="P70" s="22" t="str">
        <f>IF(COUNTA(A70:O70)=0,"",IF(A70="","Add ID; ","")&amp;IF(AND(A70&lt;&gt;"",COUNTIF(OversightTable[Oversight ID],A70)&gt;1),"Duplicate ID; ","")&amp;IF(B70="","Add claim link; ",IF(COUNTIF(ClaimsTable[Claim ID],B70)=0,"Unknown claim; ",""))&amp;IF(C70="","Record proposal; ","")&amp;IF(D70="","Record information; ","")&amp;IF(E70="","Assign reviewer; ","")&amp;IF(F70="","Record authority; ","")&amp;IF(G70="","Record action; ","")&amp;IF(H70="","Record reason; ","")&amp;IF(I70="","Verify effect; ","")&amp;IF(J70="","Link evidence; ","")&amp;IF(L70="","Record human action time; ","")&amp;IF(AND(J70&lt;&gt;"",COUNTIFS(EvidenceTable[Evidence ID],J70,EvidenceTable[Claim ID],B70)=0),"Evidence not linked to claim; ","")&amp;IF(AND(I70&lt;&gt;"Not verified",I70&lt;&gt;"",M70=""),"Record effect confirmation time; ","")&amp;IF(AND(G70="Escalate",N70=""),"Assign escalation owner; ","")&amp;IF(AND(OR(G70="Hold",G70="Escalate",I70="Not achieved"),O70=""),"Record follow-up; ",""))</f>
      </c>
    </row>
    <row r="71" ht="46" customHeight="1">
      <c r="A71" s="11"/>
      <c r="B71" s="11"/>
      <c r="C71" s="11"/>
      <c r="D71" s="11"/>
      <c r="E71" s="11"/>
      <c r="F71" s="11"/>
      <c r="G71" s="11"/>
      <c r="H71" s="11"/>
      <c r="I71" s="11"/>
      <c r="J71" s="11"/>
      <c r="K71" s="24"/>
      <c r="L71" s="24"/>
      <c r="M71" s="24"/>
      <c r="N71" s="11"/>
      <c r="O71" s="11"/>
      <c r="P71" s="22" t="str">
        <f>IF(COUNTA(A71:O71)=0,"",IF(A71="","Add ID; ","")&amp;IF(AND(A71&lt;&gt;"",COUNTIF(OversightTable[Oversight ID],A71)&gt;1),"Duplicate ID; ","")&amp;IF(B71="","Add claim link; ",IF(COUNTIF(ClaimsTable[Claim ID],B71)=0,"Unknown claim; ",""))&amp;IF(C71="","Record proposal; ","")&amp;IF(D71="","Record information; ","")&amp;IF(E71="","Assign reviewer; ","")&amp;IF(F71="","Record authority; ","")&amp;IF(G71="","Record action; ","")&amp;IF(H71="","Record reason; ","")&amp;IF(I71="","Verify effect; ","")&amp;IF(J71="","Link evidence; ","")&amp;IF(L71="","Record human action time; ","")&amp;IF(AND(J71&lt;&gt;"",COUNTIFS(EvidenceTable[Evidence ID],J71,EvidenceTable[Claim ID],B71)=0),"Evidence not linked to claim; ","")&amp;IF(AND(I71&lt;&gt;"Not verified",I71&lt;&gt;"",M71=""),"Record effect confirmation time; ","")&amp;IF(AND(G71="Escalate",N71=""),"Assign escalation owner; ","")&amp;IF(AND(OR(G71="Hold",G71="Escalate",I71="Not achieved"),O71=""),"Record follow-up; ",""))</f>
      </c>
    </row>
    <row r="72" ht="46" customHeight="1">
      <c r="A72" s="11"/>
      <c r="B72" s="11"/>
      <c r="C72" s="11"/>
      <c r="D72" s="11"/>
      <c r="E72" s="11"/>
      <c r="F72" s="11"/>
      <c r="G72" s="11"/>
      <c r="H72" s="11"/>
      <c r="I72" s="11"/>
      <c r="J72" s="11"/>
      <c r="K72" s="24"/>
      <c r="L72" s="24"/>
      <c r="M72" s="24"/>
      <c r="N72" s="11"/>
      <c r="O72" s="11"/>
      <c r="P72" s="22" t="str">
        <f>IF(COUNTA(A72:O72)=0,"",IF(A72="","Add ID; ","")&amp;IF(AND(A72&lt;&gt;"",COUNTIF(OversightTable[Oversight ID],A72)&gt;1),"Duplicate ID; ","")&amp;IF(B72="","Add claim link; ",IF(COUNTIF(ClaimsTable[Claim ID],B72)=0,"Unknown claim; ",""))&amp;IF(C72="","Record proposal; ","")&amp;IF(D72="","Record information; ","")&amp;IF(E72="","Assign reviewer; ","")&amp;IF(F72="","Record authority; ","")&amp;IF(G72="","Record action; ","")&amp;IF(H72="","Record reason; ","")&amp;IF(I72="","Verify effect; ","")&amp;IF(J72="","Link evidence; ","")&amp;IF(L72="","Record human action time; ","")&amp;IF(AND(J72&lt;&gt;"",COUNTIFS(EvidenceTable[Evidence ID],J72,EvidenceTable[Claim ID],B72)=0),"Evidence not linked to claim; ","")&amp;IF(AND(I72&lt;&gt;"Not verified",I72&lt;&gt;"",M72=""),"Record effect confirmation time; ","")&amp;IF(AND(G72="Escalate",N72=""),"Assign escalation owner; ","")&amp;IF(AND(OR(G72="Hold",G72="Escalate",I72="Not achieved"),O72=""),"Record follow-up; ",""))</f>
      </c>
    </row>
    <row r="73" ht="46" customHeight="1">
      <c r="A73" s="11"/>
      <c r="B73" s="11"/>
      <c r="C73" s="11"/>
      <c r="D73" s="11"/>
      <c r="E73" s="11"/>
      <c r="F73" s="11"/>
      <c r="G73" s="11"/>
      <c r="H73" s="11"/>
      <c r="I73" s="11"/>
      <c r="J73" s="11"/>
      <c r="K73" s="24"/>
      <c r="L73" s="24"/>
      <c r="M73" s="24"/>
      <c r="N73" s="11"/>
      <c r="O73" s="11"/>
      <c r="P73" s="22" t="str">
        <f>IF(COUNTA(A73:O73)=0,"",IF(A73="","Add ID; ","")&amp;IF(AND(A73&lt;&gt;"",COUNTIF(OversightTable[Oversight ID],A73)&gt;1),"Duplicate ID; ","")&amp;IF(B73="","Add claim link; ",IF(COUNTIF(ClaimsTable[Claim ID],B73)=0,"Unknown claim; ",""))&amp;IF(C73="","Record proposal; ","")&amp;IF(D73="","Record information; ","")&amp;IF(E73="","Assign reviewer; ","")&amp;IF(F73="","Record authority; ","")&amp;IF(G73="","Record action; ","")&amp;IF(H73="","Record reason; ","")&amp;IF(I73="","Verify effect; ","")&amp;IF(J73="","Link evidence; ","")&amp;IF(L73="","Record human action time; ","")&amp;IF(AND(J73&lt;&gt;"",COUNTIFS(EvidenceTable[Evidence ID],J73,EvidenceTable[Claim ID],B73)=0),"Evidence not linked to claim; ","")&amp;IF(AND(I73&lt;&gt;"Not verified",I73&lt;&gt;"",M73=""),"Record effect confirmation time; ","")&amp;IF(AND(G73="Escalate",N73=""),"Assign escalation owner; ","")&amp;IF(AND(OR(G73="Hold",G73="Escalate",I73="Not achieved"),O73=""),"Record follow-up; ",""))</f>
      </c>
    </row>
    <row r="74" ht="46" customHeight="1">
      <c r="A74" s="11"/>
      <c r="B74" s="11"/>
      <c r="C74" s="11"/>
      <c r="D74" s="11"/>
      <c r="E74" s="11"/>
      <c r="F74" s="11"/>
      <c r="G74" s="11"/>
      <c r="H74" s="11"/>
      <c r="I74" s="11"/>
      <c r="J74" s="11"/>
      <c r="K74" s="24"/>
      <c r="L74" s="24"/>
      <c r="M74" s="24"/>
      <c r="N74" s="11"/>
      <c r="O74" s="11"/>
      <c r="P74" s="22" t="str">
        <f>IF(COUNTA(A74:O74)=0,"",IF(A74="","Add ID; ","")&amp;IF(AND(A74&lt;&gt;"",COUNTIF(OversightTable[Oversight ID],A74)&gt;1),"Duplicate ID; ","")&amp;IF(B74="","Add claim link; ",IF(COUNTIF(ClaimsTable[Claim ID],B74)=0,"Unknown claim; ",""))&amp;IF(C74="","Record proposal; ","")&amp;IF(D74="","Record information; ","")&amp;IF(E74="","Assign reviewer; ","")&amp;IF(F74="","Record authority; ","")&amp;IF(G74="","Record action; ","")&amp;IF(H74="","Record reason; ","")&amp;IF(I74="","Verify effect; ","")&amp;IF(J74="","Link evidence; ","")&amp;IF(L74="","Record human action time; ","")&amp;IF(AND(J74&lt;&gt;"",COUNTIFS(EvidenceTable[Evidence ID],J74,EvidenceTable[Claim ID],B74)=0),"Evidence not linked to claim; ","")&amp;IF(AND(I74&lt;&gt;"Not verified",I74&lt;&gt;"",M74=""),"Record effect confirmation time; ","")&amp;IF(AND(G74="Escalate",N74=""),"Assign escalation owner; ","")&amp;IF(AND(OR(G74="Hold",G74="Escalate",I74="Not achieved"),O74=""),"Record follow-up; ",""))</f>
      </c>
    </row>
    <row r="75" ht="46" customHeight="1">
      <c r="A75" s="11"/>
      <c r="B75" s="11"/>
      <c r="C75" s="11"/>
      <c r="D75" s="11"/>
      <c r="E75" s="11"/>
      <c r="F75" s="11"/>
      <c r="G75" s="11"/>
      <c r="H75" s="11"/>
      <c r="I75" s="11"/>
      <c r="J75" s="11"/>
      <c r="K75" s="24"/>
      <c r="L75" s="24"/>
      <c r="M75" s="24"/>
      <c r="N75" s="11"/>
      <c r="O75" s="11"/>
      <c r="P75" s="22" t="str">
        <f>IF(COUNTA(A75:O75)=0,"",IF(A75="","Add ID; ","")&amp;IF(AND(A75&lt;&gt;"",COUNTIF(OversightTable[Oversight ID],A75)&gt;1),"Duplicate ID; ","")&amp;IF(B75="","Add claim link; ",IF(COUNTIF(ClaimsTable[Claim ID],B75)=0,"Unknown claim; ",""))&amp;IF(C75="","Record proposal; ","")&amp;IF(D75="","Record information; ","")&amp;IF(E75="","Assign reviewer; ","")&amp;IF(F75="","Record authority; ","")&amp;IF(G75="","Record action; ","")&amp;IF(H75="","Record reason; ","")&amp;IF(I75="","Verify effect; ","")&amp;IF(J75="","Link evidence; ","")&amp;IF(L75="","Record human action time; ","")&amp;IF(AND(J75&lt;&gt;"",COUNTIFS(EvidenceTable[Evidence ID],J75,EvidenceTable[Claim ID],B75)=0),"Evidence not linked to claim; ","")&amp;IF(AND(I75&lt;&gt;"Not verified",I75&lt;&gt;"",M75=""),"Record effect confirmation time; ","")&amp;IF(AND(G75="Escalate",N75=""),"Assign escalation owner; ","")&amp;IF(AND(OR(G75="Hold",G75="Escalate",I75="Not achieved"),O75=""),"Record follow-up; ",""))</f>
      </c>
    </row>
    <row r="76" ht="46" customHeight="1">
      <c r="A76" s="11"/>
      <c r="B76" s="11"/>
      <c r="C76" s="11"/>
      <c r="D76" s="11"/>
      <c r="E76" s="11"/>
      <c r="F76" s="11"/>
      <c r="G76" s="11"/>
      <c r="H76" s="11"/>
      <c r="I76" s="11"/>
      <c r="J76" s="11"/>
      <c r="K76" s="24"/>
      <c r="L76" s="24"/>
      <c r="M76" s="24"/>
      <c r="N76" s="11"/>
      <c r="O76" s="11"/>
      <c r="P76" s="22" t="str">
        <f>IF(COUNTA(A76:O76)=0,"",IF(A76="","Add ID; ","")&amp;IF(AND(A76&lt;&gt;"",COUNTIF(OversightTable[Oversight ID],A76)&gt;1),"Duplicate ID; ","")&amp;IF(B76="","Add claim link; ",IF(COUNTIF(ClaimsTable[Claim ID],B76)=0,"Unknown claim; ",""))&amp;IF(C76="","Record proposal; ","")&amp;IF(D76="","Record information; ","")&amp;IF(E76="","Assign reviewer; ","")&amp;IF(F76="","Record authority; ","")&amp;IF(G76="","Record action; ","")&amp;IF(H76="","Record reason; ","")&amp;IF(I76="","Verify effect; ","")&amp;IF(J76="","Link evidence; ","")&amp;IF(L76="","Record human action time; ","")&amp;IF(AND(J76&lt;&gt;"",COUNTIFS(EvidenceTable[Evidence ID],J76,EvidenceTable[Claim ID],B76)=0),"Evidence not linked to claim; ","")&amp;IF(AND(I76&lt;&gt;"Not verified",I76&lt;&gt;"",M76=""),"Record effect confirmation time; ","")&amp;IF(AND(G76="Escalate",N76=""),"Assign escalation owner; ","")&amp;IF(AND(OR(G76="Hold",G76="Escalate",I76="Not achieved"),O76=""),"Record follow-up; ",""))</f>
      </c>
    </row>
    <row r="77" ht="46" customHeight="1">
      <c r="A77" s="11"/>
      <c r="B77" s="11"/>
      <c r="C77" s="11"/>
      <c r="D77" s="11"/>
      <c r="E77" s="11"/>
      <c r="F77" s="11"/>
      <c r="G77" s="11"/>
      <c r="H77" s="11"/>
      <c r="I77" s="11"/>
      <c r="J77" s="11"/>
      <c r="K77" s="24"/>
      <c r="L77" s="24"/>
      <c r="M77" s="24"/>
      <c r="N77" s="11"/>
      <c r="O77" s="11"/>
      <c r="P77" s="22" t="str">
        <f>IF(COUNTA(A77:O77)=0,"",IF(A77="","Add ID; ","")&amp;IF(AND(A77&lt;&gt;"",COUNTIF(OversightTable[Oversight ID],A77)&gt;1),"Duplicate ID; ","")&amp;IF(B77="","Add claim link; ",IF(COUNTIF(ClaimsTable[Claim ID],B77)=0,"Unknown claim; ",""))&amp;IF(C77="","Record proposal; ","")&amp;IF(D77="","Record information; ","")&amp;IF(E77="","Assign reviewer; ","")&amp;IF(F77="","Record authority; ","")&amp;IF(G77="","Record action; ","")&amp;IF(H77="","Record reason; ","")&amp;IF(I77="","Verify effect; ","")&amp;IF(J77="","Link evidence; ","")&amp;IF(L77="","Record human action time; ","")&amp;IF(AND(J77&lt;&gt;"",COUNTIFS(EvidenceTable[Evidence ID],J77,EvidenceTable[Claim ID],B77)=0),"Evidence not linked to claim; ","")&amp;IF(AND(I77&lt;&gt;"Not verified",I77&lt;&gt;"",M77=""),"Record effect confirmation time; ","")&amp;IF(AND(G77="Escalate",N77=""),"Assign escalation owner; ","")&amp;IF(AND(OR(G77="Hold",G77="Escalate",I77="Not achieved"),O77=""),"Record follow-up; ",""))</f>
      </c>
    </row>
    <row r="78" ht="46" customHeight="1">
      <c r="A78" s="11"/>
      <c r="B78" s="11"/>
      <c r="C78" s="11"/>
      <c r="D78" s="11"/>
      <c r="E78" s="11"/>
      <c r="F78" s="11"/>
      <c r="G78" s="11"/>
      <c r="H78" s="11"/>
      <c r="I78" s="11"/>
      <c r="J78" s="11"/>
      <c r="K78" s="24"/>
      <c r="L78" s="24"/>
      <c r="M78" s="24"/>
      <c r="N78" s="11"/>
      <c r="O78" s="11"/>
      <c r="P78" s="22" t="str">
        <f>IF(COUNTA(A78:O78)=0,"",IF(A78="","Add ID; ","")&amp;IF(AND(A78&lt;&gt;"",COUNTIF(OversightTable[Oversight ID],A78)&gt;1),"Duplicate ID; ","")&amp;IF(B78="","Add claim link; ",IF(COUNTIF(ClaimsTable[Claim ID],B78)=0,"Unknown claim; ",""))&amp;IF(C78="","Record proposal; ","")&amp;IF(D78="","Record information; ","")&amp;IF(E78="","Assign reviewer; ","")&amp;IF(F78="","Record authority; ","")&amp;IF(G78="","Record action; ","")&amp;IF(H78="","Record reason; ","")&amp;IF(I78="","Verify effect; ","")&amp;IF(J78="","Link evidence; ","")&amp;IF(L78="","Record human action time; ","")&amp;IF(AND(J78&lt;&gt;"",COUNTIFS(EvidenceTable[Evidence ID],J78,EvidenceTable[Claim ID],B78)=0),"Evidence not linked to claim; ","")&amp;IF(AND(I78&lt;&gt;"Not verified",I78&lt;&gt;"",M78=""),"Record effect confirmation time; ","")&amp;IF(AND(G78="Escalate",N78=""),"Assign escalation owner; ","")&amp;IF(AND(OR(G78="Hold",G78="Escalate",I78="Not achieved"),O78=""),"Record follow-up; ",""))</f>
      </c>
    </row>
    <row r="79" ht="46" customHeight="1">
      <c r="A79" s="11"/>
      <c r="B79" s="11"/>
      <c r="C79" s="11"/>
      <c r="D79" s="11"/>
      <c r="E79" s="11"/>
      <c r="F79" s="11"/>
      <c r="G79" s="11"/>
      <c r="H79" s="11"/>
      <c r="I79" s="11"/>
      <c r="J79" s="11"/>
      <c r="K79" s="24"/>
      <c r="L79" s="24"/>
      <c r="M79" s="24"/>
      <c r="N79" s="11"/>
      <c r="O79" s="11"/>
      <c r="P79" s="22" t="str">
        <f>IF(COUNTA(A79:O79)=0,"",IF(A79="","Add ID; ","")&amp;IF(AND(A79&lt;&gt;"",COUNTIF(OversightTable[Oversight ID],A79)&gt;1),"Duplicate ID; ","")&amp;IF(B79="","Add claim link; ",IF(COUNTIF(ClaimsTable[Claim ID],B79)=0,"Unknown claim; ",""))&amp;IF(C79="","Record proposal; ","")&amp;IF(D79="","Record information; ","")&amp;IF(E79="","Assign reviewer; ","")&amp;IF(F79="","Record authority; ","")&amp;IF(G79="","Record action; ","")&amp;IF(H79="","Record reason; ","")&amp;IF(I79="","Verify effect; ","")&amp;IF(J79="","Link evidence; ","")&amp;IF(L79="","Record human action time; ","")&amp;IF(AND(J79&lt;&gt;"",COUNTIFS(EvidenceTable[Evidence ID],J79,EvidenceTable[Claim ID],B79)=0),"Evidence not linked to claim; ","")&amp;IF(AND(I79&lt;&gt;"Not verified",I79&lt;&gt;"",M79=""),"Record effect confirmation time; ","")&amp;IF(AND(G79="Escalate",N79=""),"Assign escalation owner; ","")&amp;IF(AND(OR(G79="Hold",G79="Escalate",I79="Not achieved"),O79=""),"Record follow-up; ",""))</f>
      </c>
    </row>
    <row r="80" ht="46" customHeight="1">
      <c r="A80" s="11"/>
      <c r="B80" s="11"/>
      <c r="C80" s="11"/>
      <c r="D80" s="11"/>
      <c r="E80" s="11"/>
      <c r="F80" s="11"/>
      <c r="G80" s="11"/>
      <c r="H80" s="11"/>
      <c r="I80" s="11"/>
      <c r="J80" s="11"/>
      <c r="K80" s="24"/>
      <c r="L80" s="24"/>
      <c r="M80" s="24"/>
      <c r="N80" s="11"/>
      <c r="O80" s="11"/>
      <c r="P80" s="22" t="str">
        <f>IF(COUNTA(A80:O80)=0,"",IF(A80="","Add ID; ","")&amp;IF(AND(A80&lt;&gt;"",COUNTIF(OversightTable[Oversight ID],A80)&gt;1),"Duplicate ID; ","")&amp;IF(B80="","Add claim link; ",IF(COUNTIF(ClaimsTable[Claim ID],B80)=0,"Unknown claim; ",""))&amp;IF(C80="","Record proposal; ","")&amp;IF(D80="","Record information; ","")&amp;IF(E80="","Assign reviewer; ","")&amp;IF(F80="","Record authority; ","")&amp;IF(G80="","Record action; ","")&amp;IF(H80="","Record reason; ","")&amp;IF(I80="","Verify effect; ","")&amp;IF(J80="","Link evidence; ","")&amp;IF(L80="","Record human action time; ","")&amp;IF(AND(J80&lt;&gt;"",COUNTIFS(EvidenceTable[Evidence ID],J80,EvidenceTable[Claim ID],B80)=0),"Evidence not linked to claim; ","")&amp;IF(AND(I80&lt;&gt;"Not verified",I80&lt;&gt;"",M80=""),"Record effect confirmation time; ","")&amp;IF(AND(G80="Escalate",N80=""),"Assign escalation owner; ","")&amp;IF(AND(OR(G80="Hold",G80="Escalate",I80="Not achieved"),O80=""),"Record follow-up; ",""))</f>
      </c>
    </row>
    <row r="81" ht="46" customHeight="1">
      <c r="A81" s="11"/>
      <c r="B81" s="11"/>
      <c r="C81" s="11"/>
      <c r="D81" s="11"/>
      <c r="E81" s="11"/>
      <c r="F81" s="11"/>
      <c r="G81" s="11"/>
      <c r="H81" s="11"/>
      <c r="I81" s="11"/>
      <c r="J81" s="11"/>
      <c r="K81" s="24"/>
      <c r="L81" s="24"/>
      <c r="M81" s="24"/>
      <c r="N81" s="11"/>
      <c r="O81" s="11"/>
      <c r="P81" s="22" t="str">
        <f>IF(COUNTA(A81:O81)=0,"",IF(A81="","Add ID; ","")&amp;IF(AND(A81&lt;&gt;"",COUNTIF(OversightTable[Oversight ID],A81)&gt;1),"Duplicate ID; ","")&amp;IF(B81="","Add claim link; ",IF(COUNTIF(ClaimsTable[Claim ID],B81)=0,"Unknown claim; ",""))&amp;IF(C81="","Record proposal; ","")&amp;IF(D81="","Record information; ","")&amp;IF(E81="","Assign reviewer; ","")&amp;IF(F81="","Record authority; ","")&amp;IF(G81="","Record action; ","")&amp;IF(H81="","Record reason; ","")&amp;IF(I81="","Verify effect; ","")&amp;IF(J81="","Link evidence; ","")&amp;IF(L81="","Record human action time; ","")&amp;IF(AND(J81&lt;&gt;"",COUNTIFS(EvidenceTable[Evidence ID],J81,EvidenceTable[Claim ID],B81)=0),"Evidence not linked to claim; ","")&amp;IF(AND(I81&lt;&gt;"Not verified",I81&lt;&gt;"",M81=""),"Record effect confirmation time; ","")&amp;IF(AND(G81="Escalate",N81=""),"Assign escalation owner; ","")&amp;IF(AND(OR(G81="Hold",G81="Escalate",I81="Not achieved"),O81=""),"Record follow-up; ",""))</f>
      </c>
    </row>
    <row r="82" ht="46" customHeight="1">
      <c r="A82" s="11"/>
      <c r="B82" s="11"/>
      <c r="C82" s="11"/>
      <c r="D82" s="11"/>
      <c r="E82" s="11"/>
      <c r="F82" s="11"/>
      <c r="G82" s="11"/>
      <c r="H82" s="11"/>
      <c r="I82" s="11"/>
      <c r="J82" s="11"/>
      <c r="K82" s="24"/>
      <c r="L82" s="24"/>
      <c r="M82" s="24"/>
      <c r="N82" s="11"/>
      <c r="O82" s="11"/>
      <c r="P82" s="22" t="str">
        <f>IF(COUNTA(A82:O82)=0,"",IF(A82="","Add ID; ","")&amp;IF(AND(A82&lt;&gt;"",COUNTIF(OversightTable[Oversight ID],A82)&gt;1),"Duplicate ID; ","")&amp;IF(B82="","Add claim link; ",IF(COUNTIF(ClaimsTable[Claim ID],B82)=0,"Unknown claim; ",""))&amp;IF(C82="","Record proposal; ","")&amp;IF(D82="","Record information; ","")&amp;IF(E82="","Assign reviewer; ","")&amp;IF(F82="","Record authority; ","")&amp;IF(G82="","Record action; ","")&amp;IF(H82="","Record reason; ","")&amp;IF(I82="","Verify effect; ","")&amp;IF(J82="","Link evidence; ","")&amp;IF(L82="","Record human action time; ","")&amp;IF(AND(J82&lt;&gt;"",COUNTIFS(EvidenceTable[Evidence ID],J82,EvidenceTable[Claim ID],B82)=0),"Evidence not linked to claim; ","")&amp;IF(AND(I82&lt;&gt;"Not verified",I82&lt;&gt;"",M82=""),"Record effect confirmation time; ","")&amp;IF(AND(G82="Escalate",N82=""),"Assign escalation owner; ","")&amp;IF(AND(OR(G82="Hold",G82="Escalate",I82="Not achieved"),O82=""),"Record follow-up; ",""))</f>
      </c>
    </row>
    <row r="83" ht="46" customHeight="1">
      <c r="A83" s="11"/>
      <c r="B83" s="11"/>
      <c r="C83" s="11"/>
      <c r="D83" s="11"/>
      <c r="E83" s="11"/>
      <c r="F83" s="11"/>
      <c r="G83" s="11"/>
      <c r="H83" s="11"/>
      <c r="I83" s="11"/>
      <c r="J83" s="11"/>
      <c r="K83" s="24"/>
      <c r="L83" s="24"/>
      <c r="M83" s="24"/>
      <c r="N83" s="11"/>
      <c r="O83" s="11"/>
      <c r="P83" s="22" t="str">
        <f>IF(COUNTA(A83:O83)=0,"",IF(A83="","Add ID; ","")&amp;IF(AND(A83&lt;&gt;"",COUNTIF(OversightTable[Oversight ID],A83)&gt;1),"Duplicate ID; ","")&amp;IF(B83="","Add claim link; ",IF(COUNTIF(ClaimsTable[Claim ID],B83)=0,"Unknown claim; ",""))&amp;IF(C83="","Record proposal; ","")&amp;IF(D83="","Record information; ","")&amp;IF(E83="","Assign reviewer; ","")&amp;IF(F83="","Record authority; ","")&amp;IF(G83="","Record action; ","")&amp;IF(H83="","Record reason; ","")&amp;IF(I83="","Verify effect; ","")&amp;IF(J83="","Link evidence; ","")&amp;IF(L83="","Record human action time; ","")&amp;IF(AND(J83&lt;&gt;"",COUNTIFS(EvidenceTable[Evidence ID],J83,EvidenceTable[Claim ID],B83)=0),"Evidence not linked to claim; ","")&amp;IF(AND(I83&lt;&gt;"Not verified",I83&lt;&gt;"",M83=""),"Record effect confirmation time; ","")&amp;IF(AND(G83="Escalate",N83=""),"Assign escalation owner; ","")&amp;IF(AND(OR(G83="Hold",G83="Escalate",I83="Not achieved"),O83=""),"Record follow-up; ",""))</f>
      </c>
    </row>
    <row r="84" ht="46" customHeight="1">
      <c r="A84" s="11"/>
      <c r="B84" s="11"/>
      <c r="C84" s="11"/>
      <c r="D84" s="11"/>
      <c r="E84" s="11"/>
      <c r="F84" s="11"/>
      <c r="G84" s="11"/>
      <c r="H84" s="11"/>
      <c r="I84" s="11"/>
      <c r="J84" s="11"/>
      <c r="K84" s="24"/>
      <c r="L84" s="24"/>
      <c r="M84" s="24"/>
      <c r="N84" s="11"/>
      <c r="O84" s="11"/>
      <c r="P84" s="22" t="str">
        <f>IF(COUNTA(A84:O84)=0,"",IF(A84="","Add ID; ","")&amp;IF(AND(A84&lt;&gt;"",COUNTIF(OversightTable[Oversight ID],A84)&gt;1),"Duplicate ID; ","")&amp;IF(B84="","Add claim link; ",IF(COUNTIF(ClaimsTable[Claim ID],B84)=0,"Unknown claim; ",""))&amp;IF(C84="","Record proposal; ","")&amp;IF(D84="","Record information; ","")&amp;IF(E84="","Assign reviewer; ","")&amp;IF(F84="","Record authority; ","")&amp;IF(G84="","Record action; ","")&amp;IF(H84="","Record reason; ","")&amp;IF(I84="","Verify effect; ","")&amp;IF(J84="","Link evidence; ","")&amp;IF(L84="","Record human action time; ","")&amp;IF(AND(J84&lt;&gt;"",COUNTIFS(EvidenceTable[Evidence ID],J84,EvidenceTable[Claim ID],B84)=0),"Evidence not linked to claim; ","")&amp;IF(AND(I84&lt;&gt;"Not verified",I84&lt;&gt;"",M84=""),"Record effect confirmation time; ","")&amp;IF(AND(G84="Escalate",N84=""),"Assign escalation owner; ","")&amp;IF(AND(OR(G84="Hold",G84="Escalate",I84="Not achieved"),O84=""),"Record follow-up; ",""))</f>
      </c>
    </row>
    <row r="85" ht="46" customHeight="1">
      <c r="A85" s="11"/>
      <c r="B85" s="11"/>
      <c r="C85" s="11"/>
      <c r="D85" s="11"/>
      <c r="E85" s="11"/>
      <c r="F85" s="11"/>
      <c r="G85" s="11"/>
      <c r="H85" s="11"/>
      <c r="I85" s="11"/>
      <c r="J85" s="11"/>
      <c r="K85" s="24"/>
      <c r="L85" s="24"/>
      <c r="M85" s="24"/>
      <c r="N85" s="11"/>
      <c r="O85" s="11"/>
      <c r="P85" s="22" t="str">
        <f>IF(COUNTA(A85:O85)=0,"",IF(A85="","Add ID; ","")&amp;IF(AND(A85&lt;&gt;"",COUNTIF(OversightTable[Oversight ID],A85)&gt;1),"Duplicate ID; ","")&amp;IF(B85="","Add claim link; ",IF(COUNTIF(ClaimsTable[Claim ID],B85)=0,"Unknown claim; ",""))&amp;IF(C85="","Record proposal; ","")&amp;IF(D85="","Record information; ","")&amp;IF(E85="","Assign reviewer; ","")&amp;IF(F85="","Record authority; ","")&amp;IF(G85="","Record action; ","")&amp;IF(H85="","Record reason; ","")&amp;IF(I85="","Verify effect; ","")&amp;IF(J85="","Link evidence; ","")&amp;IF(L85="","Record human action time; ","")&amp;IF(AND(J85&lt;&gt;"",COUNTIFS(EvidenceTable[Evidence ID],J85,EvidenceTable[Claim ID],B85)=0),"Evidence not linked to claim; ","")&amp;IF(AND(I85&lt;&gt;"Not verified",I85&lt;&gt;"",M85=""),"Record effect confirmation time; ","")&amp;IF(AND(G85="Escalate",N85=""),"Assign escalation owner; ","")&amp;IF(AND(OR(G85="Hold",G85="Escalate",I85="Not achieved"),O85=""),"Record follow-up; ",""))</f>
      </c>
    </row>
    <row r="86" ht="46" customHeight="1">
      <c r="A86" s="11"/>
      <c r="B86" s="11"/>
      <c r="C86" s="11"/>
      <c r="D86" s="11"/>
      <c r="E86" s="11"/>
      <c r="F86" s="11"/>
      <c r="G86" s="11"/>
      <c r="H86" s="11"/>
      <c r="I86" s="11"/>
      <c r="J86" s="11"/>
      <c r="K86" s="24"/>
      <c r="L86" s="24"/>
      <c r="M86" s="24"/>
      <c r="N86" s="11"/>
      <c r="O86" s="11"/>
      <c r="P86" s="22" t="str">
        <f>IF(COUNTA(A86:O86)=0,"",IF(A86="","Add ID; ","")&amp;IF(AND(A86&lt;&gt;"",COUNTIF(OversightTable[Oversight ID],A86)&gt;1),"Duplicate ID; ","")&amp;IF(B86="","Add claim link; ",IF(COUNTIF(ClaimsTable[Claim ID],B86)=0,"Unknown claim; ",""))&amp;IF(C86="","Record proposal; ","")&amp;IF(D86="","Record information; ","")&amp;IF(E86="","Assign reviewer; ","")&amp;IF(F86="","Record authority; ","")&amp;IF(G86="","Record action; ","")&amp;IF(H86="","Record reason; ","")&amp;IF(I86="","Verify effect; ","")&amp;IF(J86="","Link evidence; ","")&amp;IF(L86="","Record human action time; ","")&amp;IF(AND(J86&lt;&gt;"",COUNTIFS(EvidenceTable[Evidence ID],J86,EvidenceTable[Claim ID],B86)=0),"Evidence not linked to claim; ","")&amp;IF(AND(I86&lt;&gt;"Not verified",I86&lt;&gt;"",M86=""),"Record effect confirmation time; ","")&amp;IF(AND(G86="Escalate",N86=""),"Assign escalation owner; ","")&amp;IF(AND(OR(G86="Hold",G86="Escalate",I86="Not achieved"),O86=""),"Record follow-up; ",""))</f>
      </c>
    </row>
    <row r="87" ht="46" customHeight="1">
      <c r="A87" s="11"/>
      <c r="B87" s="11"/>
      <c r="C87" s="11"/>
      <c r="D87" s="11"/>
      <c r="E87" s="11"/>
      <c r="F87" s="11"/>
      <c r="G87" s="11"/>
      <c r="H87" s="11"/>
      <c r="I87" s="11"/>
      <c r="J87" s="11"/>
      <c r="K87" s="24"/>
      <c r="L87" s="24"/>
      <c r="M87" s="24"/>
      <c r="N87" s="11"/>
      <c r="O87" s="11"/>
      <c r="P87" s="22" t="str">
        <f>IF(COUNTA(A87:O87)=0,"",IF(A87="","Add ID; ","")&amp;IF(AND(A87&lt;&gt;"",COUNTIF(OversightTable[Oversight ID],A87)&gt;1),"Duplicate ID; ","")&amp;IF(B87="","Add claim link; ",IF(COUNTIF(ClaimsTable[Claim ID],B87)=0,"Unknown claim; ",""))&amp;IF(C87="","Record proposal; ","")&amp;IF(D87="","Record information; ","")&amp;IF(E87="","Assign reviewer; ","")&amp;IF(F87="","Record authority; ","")&amp;IF(G87="","Record action; ","")&amp;IF(H87="","Record reason; ","")&amp;IF(I87="","Verify effect; ","")&amp;IF(J87="","Link evidence; ","")&amp;IF(L87="","Record human action time; ","")&amp;IF(AND(J87&lt;&gt;"",COUNTIFS(EvidenceTable[Evidence ID],J87,EvidenceTable[Claim ID],B87)=0),"Evidence not linked to claim; ","")&amp;IF(AND(I87&lt;&gt;"Not verified",I87&lt;&gt;"",M87=""),"Record effect confirmation time; ","")&amp;IF(AND(G87="Escalate",N87=""),"Assign escalation owner; ","")&amp;IF(AND(OR(G87="Hold",G87="Escalate",I87="Not achieved"),O87=""),"Record follow-up; ",""))</f>
      </c>
    </row>
    <row r="88" ht="46" customHeight="1">
      <c r="A88" s="11"/>
      <c r="B88" s="11"/>
      <c r="C88" s="11"/>
      <c r="D88" s="11"/>
      <c r="E88" s="11"/>
      <c r="F88" s="11"/>
      <c r="G88" s="11"/>
      <c r="H88" s="11"/>
      <c r="I88" s="11"/>
      <c r="J88" s="11"/>
      <c r="K88" s="24"/>
      <c r="L88" s="24"/>
      <c r="M88" s="24"/>
      <c r="N88" s="11"/>
      <c r="O88" s="11"/>
      <c r="P88" s="22" t="str">
        <f>IF(COUNTA(A88:O88)=0,"",IF(A88="","Add ID; ","")&amp;IF(AND(A88&lt;&gt;"",COUNTIF(OversightTable[Oversight ID],A88)&gt;1),"Duplicate ID; ","")&amp;IF(B88="","Add claim link; ",IF(COUNTIF(ClaimsTable[Claim ID],B88)=0,"Unknown claim; ",""))&amp;IF(C88="","Record proposal; ","")&amp;IF(D88="","Record information; ","")&amp;IF(E88="","Assign reviewer; ","")&amp;IF(F88="","Record authority; ","")&amp;IF(G88="","Record action; ","")&amp;IF(H88="","Record reason; ","")&amp;IF(I88="","Verify effect; ","")&amp;IF(J88="","Link evidence; ","")&amp;IF(L88="","Record human action time; ","")&amp;IF(AND(J88&lt;&gt;"",COUNTIFS(EvidenceTable[Evidence ID],J88,EvidenceTable[Claim ID],B88)=0),"Evidence not linked to claim; ","")&amp;IF(AND(I88&lt;&gt;"Not verified",I88&lt;&gt;"",M88=""),"Record effect confirmation time; ","")&amp;IF(AND(G88="Escalate",N88=""),"Assign escalation owner; ","")&amp;IF(AND(OR(G88="Hold",G88="Escalate",I88="Not achieved"),O88=""),"Record follow-up; ",""))</f>
      </c>
    </row>
    <row r="89" ht="46" customHeight="1">
      <c r="A89" s="11"/>
      <c r="B89" s="11"/>
      <c r="C89" s="11"/>
      <c r="D89" s="11"/>
      <c r="E89" s="11"/>
      <c r="F89" s="11"/>
      <c r="G89" s="11"/>
      <c r="H89" s="11"/>
      <c r="I89" s="11"/>
      <c r="J89" s="11"/>
      <c r="K89" s="24"/>
      <c r="L89" s="24"/>
      <c r="M89" s="24"/>
      <c r="N89" s="11"/>
      <c r="O89" s="11"/>
      <c r="P89" s="22" t="str">
        <f>IF(COUNTA(A89:O89)=0,"",IF(A89="","Add ID; ","")&amp;IF(AND(A89&lt;&gt;"",COUNTIF(OversightTable[Oversight ID],A89)&gt;1),"Duplicate ID; ","")&amp;IF(B89="","Add claim link; ",IF(COUNTIF(ClaimsTable[Claim ID],B89)=0,"Unknown claim; ",""))&amp;IF(C89="","Record proposal; ","")&amp;IF(D89="","Record information; ","")&amp;IF(E89="","Assign reviewer; ","")&amp;IF(F89="","Record authority; ","")&amp;IF(G89="","Record action; ","")&amp;IF(H89="","Record reason; ","")&amp;IF(I89="","Verify effect; ","")&amp;IF(J89="","Link evidence; ","")&amp;IF(L89="","Record human action time; ","")&amp;IF(AND(J89&lt;&gt;"",COUNTIFS(EvidenceTable[Evidence ID],J89,EvidenceTable[Claim ID],B89)=0),"Evidence not linked to claim; ","")&amp;IF(AND(I89&lt;&gt;"Not verified",I89&lt;&gt;"",M89=""),"Record effect confirmation time; ","")&amp;IF(AND(G89="Escalate",N89=""),"Assign escalation owner; ","")&amp;IF(AND(OR(G89="Hold",G89="Escalate",I89="Not achieved"),O89=""),"Record follow-up; ",""))</f>
      </c>
    </row>
    <row r="90" ht="46" customHeight="1">
      <c r="A90" s="11"/>
      <c r="B90" s="11"/>
      <c r="C90" s="11"/>
      <c r="D90" s="11"/>
      <c r="E90" s="11"/>
      <c r="F90" s="11"/>
      <c r="G90" s="11"/>
      <c r="H90" s="11"/>
      <c r="I90" s="11"/>
      <c r="J90" s="11"/>
      <c r="K90" s="24"/>
      <c r="L90" s="24"/>
      <c r="M90" s="24"/>
      <c r="N90" s="11"/>
      <c r="O90" s="11"/>
      <c r="P90" s="22" t="str">
        <f>IF(COUNTA(A90:O90)=0,"",IF(A90="","Add ID; ","")&amp;IF(AND(A90&lt;&gt;"",COUNTIF(OversightTable[Oversight ID],A90)&gt;1),"Duplicate ID; ","")&amp;IF(B90="","Add claim link; ",IF(COUNTIF(ClaimsTable[Claim ID],B90)=0,"Unknown claim; ",""))&amp;IF(C90="","Record proposal; ","")&amp;IF(D90="","Record information; ","")&amp;IF(E90="","Assign reviewer; ","")&amp;IF(F90="","Record authority; ","")&amp;IF(G90="","Record action; ","")&amp;IF(H90="","Record reason; ","")&amp;IF(I90="","Verify effect; ","")&amp;IF(J90="","Link evidence; ","")&amp;IF(L90="","Record human action time; ","")&amp;IF(AND(J90&lt;&gt;"",COUNTIFS(EvidenceTable[Evidence ID],J90,EvidenceTable[Claim ID],B90)=0),"Evidence not linked to claim; ","")&amp;IF(AND(I90&lt;&gt;"Not verified",I90&lt;&gt;"",M90=""),"Record effect confirmation time; ","")&amp;IF(AND(G90="Escalate",N90=""),"Assign escalation owner; ","")&amp;IF(AND(OR(G90="Hold",G90="Escalate",I90="Not achieved"),O90=""),"Record follow-up; ",""))</f>
      </c>
    </row>
    <row r="91" ht="46" customHeight="1">
      <c r="A91" s="11"/>
      <c r="B91" s="11"/>
      <c r="C91" s="11"/>
      <c r="D91" s="11"/>
      <c r="E91" s="11"/>
      <c r="F91" s="11"/>
      <c r="G91" s="11"/>
      <c r="H91" s="11"/>
      <c r="I91" s="11"/>
      <c r="J91" s="11"/>
      <c r="K91" s="24"/>
      <c r="L91" s="24"/>
      <c r="M91" s="24"/>
      <c r="N91" s="11"/>
      <c r="O91" s="11"/>
      <c r="P91" s="22" t="str">
        <f>IF(COUNTA(A91:O91)=0,"",IF(A91="","Add ID; ","")&amp;IF(AND(A91&lt;&gt;"",COUNTIF(OversightTable[Oversight ID],A91)&gt;1),"Duplicate ID; ","")&amp;IF(B91="","Add claim link; ",IF(COUNTIF(ClaimsTable[Claim ID],B91)=0,"Unknown claim; ",""))&amp;IF(C91="","Record proposal; ","")&amp;IF(D91="","Record information; ","")&amp;IF(E91="","Assign reviewer; ","")&amp;IF(F91="","Record authority; ","")&amp;IF(G91="","Record action; ","")&amp;IF(H91="","Record reason; ","")&amp;IF(I91="","Verify effect; ","")&amp;IF(J91="","Link evidence; ","")&amp;IF(L91="","Record human action time; ","")&amp;IF(AND(J91&lt;&gt;"",COUNTIFS(EvidenceTable[Evidence ID],J91,EvidenceTable[Claim ID],B91)=0),"Evidence not linked to claim; ","")&amp;IF(AND(I91&lt;&gt;"Not verified",I91&lt;&gt;"",M91=""),"Record effect confirmation time; ","")&amp;IF(AND(G91="Escalate",N91=""),"Assign escalation owner; ","")&amp;IF(AND(OR(G91="Hold",G91="Escalate",I91="Not achieved"),O91=""),"Record follow-up; ",""))</f>
      </c>
    </row>
    <row r="92" ht="46" customHeight="1">
      <c r="A92" s="11"/>
      <c r="B92" s="11"/>
      <c r="C92" s="11"/>
      <c r="D92" s="11"/>
      <c r="E92" s="11"/>
      <c r="F92" s="11"/>
      <c r="G92" s="11"/>
      <c r="H92" s="11"/>
      <c r="I92" s="11"/>
      <c r="J92" s="11"/>
      <c r="K92" s="24"/>
      <c r="L92" s="24"/>
      <c r="M92" s="24"/>
      <c r="N92" s="11"/>
      <c r="O92" s="11"/>
      <c r="P92" s="22" t="str">
        <f>IF(COUNTA(A92:O92)=0,"",IF(A92="","Add ID; ","")&amp;IF(AND(A92&lt;&gt;"",COUNTIF(OversightTable[Oversight ID],A92)&gt;1),"Duplicate ID; ","")&amp;IF(B92="","Add claim link; ",IF(COUNTIF(ClaimsTable[Claim ID],B92)=0,"Unknown claim; ",""))&amp;IF(C92="","Record proposal; ","")&amp;IF(D92="","Record information; ","")&amp;IF(E92="","Assign reviewer; ","")&amp;IF(F92="","Record authority; ","")&amp;IF(G92="","Record action; ","")&amp;IF(H92="","Record reason; ","")&amp;IF(I92="","Verify effect; ","")&amp;IF(J92="","Link evidence; ","")&amp;IF(L92="","Record human action time; ","")&amp;IF(AND(J92&lt;&gt;"",COUNTIFS(EvidenceTable[Evidence ID],J92,EvidenceTable[Claim ID],B92)=0),"Evidence not linked to claim; ","")&amp;IF(AND(I92&lt;&gt;"Not verified",I92&lt;&gt;"",M92=""),"Record effect confirmation time; ","")&amp;IF(AND(G92="Escalate",N92=""),"Assign escalation owner; ","")&amp;IF(AND(OR(G92="Hold",G92="Escalate",I92="Not achieved"),O92=""),"Record follow-up; ",""))</f>
      </c>
    </row>
    <row r="93" ht="46" customHeight="1">
      <c r="A93" s="11"/>
      <c r="B93" s="11"/>
      <c r="C93" s="11"/>
      <c r="D93" s="11"/>
      <c r="E93" s="11"/>
      <c r="F93" s="11"/>
      <c r="G93" s="11"/>
      <c r="H93" s="11"/>
      <c r="I93" s="11"/>
      <c r="J93" s="11"/>
      <c r="K93" s="24"/>
      <c r="L93" s="24"/>
      <c r="M93" s="24"/>
      <c r="N93" s="11"/>
      <c r="O93" s="11"/>
      <c r="P93" s="22" t="str">
        <f>IF(COUNTA(A93:O93)=0,"",IF(A93="","Add ID; ","")&amp;IF(AND(A93&lt;&gt;"",COUNTIF(OversightTable[Oversight ID],A93)&gt;1),"Duplicate ID; ","")&amp;IF(B93="","Add claim link; ",IF(COUNTIF(ClaimsTable[Claim ID],B93)=0,"Unknown claim; ",""))&amp;IF(C93="","Record proposal; ","")&amp;IF(D93="","Record information; ","")&amp;IF(E93="","Assign reviewer; ","")&amp;IF(F93="","Record authority; ","")&amp;IF(G93="","Record action; ","")&amp;IF(H93="","Record reason; ","")&amp;IF(I93="","Verify effect; ","")&amp;IF(J93="","Link evidence; ","")&amp;IF(L93="","Record human action time; ","")&amp;IF(AND(J93&lt;&gt;"",COUNTIFS(EvidenceTable[Evidence ID],J93,EvidenceTable[Claim ID],B93)=0),"Evidence not linked to claim; ","")&amp;IF(AND(I93&lt;&gt;"Not verified",I93&lt;&gt;"",M93=""),"Record effect confirmation time; ","")&amp;IF(AND(G93="Escalate",N93=""),"Assign escalation owner; ","")&amp;IF(AND(OR(G93="Hold",G93="Escalate",I93="Not achieved"),O93=""),"Record follow-up; ",""))</f>
      </c>
    </row>
    <row r="94" ht="46" customHeight="1">
      <c r="A94" s="11"/>
      <c r="B94" s="11"/>
      <c r="C94" s="11"/>
      <c r="D94" s="11"/>
      <c r="E94" s="11"/>
      <c r="F94" s="11"/>
      <c r="G94" s="11"/>
      <c r="H94" s="11"/>
      <c r="I94" s="11"/>
      <c r="J94" s="11"/>
      <c r="K94" s="24"/>
      <c r="L94" s="24"/>
      <c r="M94" s="24"/>
      <c r="N94" s="11"/>
      <c r="O94" s="11"/>
      <c r="P94" s="22" t="str">
        <f>IF(COUNTA(A94:O94)=0,"",IF(A94="","Add ID; ","")&amp;IF(AND(A94&lt;&gt;"",COUNTIF(OversightTable[Oversight ID],A94)&gt;1),"Duplicate ID; ","")&amp;IF(B94="","Add claim link; ",IF(COUNTIF(ClaimsTable[Claim ID],B94)=0,"Unknown claim; ",""))&amp;IF(C94="","Record proposal; ","")&amp;IF(D94="","Record information; ","")&amp;IF(E94="","Assign reviewer; ","")&amp;IF(F94="","Record authority; ","")&amp;IF(G94="","Record action; ","")&amp;IF(H94="","Record reason; ","")&amp;IF(I94="","Verify effect; ","")&amp;IF(J94="","Link evidence; ","")&amp;IF(L94="","Record human action time; ","")&amp;IF(AND(J94&lt;&gt;"",COUNTIFS(EvidenceTable[Evidence ID],J94,EvidenceTable[Claim ID],B94)=0),"Evidence not linked to claim; ","")&amp;IF(AND(I94&lt;&gt;"Not verified",I94&lt;&gt;"",M94=""),"Record effect confirmation time; ","")&amp;IF(AND(G94="Escalate",N94=""),"Assign escalation owner; ","")&amp;IF(AND(OR(G94="Hold",G94="Escalate",I94="Not achieved"),O94=""),"Record follow-up; ",""))</f>
      </c>
    </row>
    <row r="95" ht="46" customHeight="1">
      <c r="A95" s="11"/>
      <c r="B95" s="11"/>
      <c r="C95" s="11"/>
      <c r="D95" s="11"/>
      <c r="E95" s="11"/>
      <c r="F95" s="11"/>
      <c r="G95" s="11"/>
      <c r="H95" s="11"/>
      <c r="I95" s="11"/>
      <c r="J95" s="11"/>
      <c r="K95" s="24"/>
      <c r="L95" s="24"/>
      <c r="M95" s="24"/>
      <c r="N95" s="11"/>
      <c r="O95" s="11"/>
      <c r="P95" s="22" t="str">
        <f>IF(COUNTA(A95:O95)=0,"",IF(A95="","Add ID; ","")&amp;IF(AND(A95&lt;&gt;"",COUNTIF(OversightTable[Oversight ID],A95)&gt;1),"Duplicate ID; ","")&amp;IF(B95="","Add claim link; ",IF(COUNTIF(ClaimsTable[Claim ID],B95)=0,"Unknown claim; ",""))&amp;IF(C95="","Record proposal; ","")&amp;IF(D95="","Record information; ","")&amp;IF(E95="","Assign reviewer; ","")&amp;IF(F95="","Record authority; ","")&amp;IF(G95="","Record action; ","")&amp;IF(H95="","Record reason; ","")&amp;IF(I95="","Verify effect; ","")&amp;IF(J95="","Link evidence; ","")&amp;IF(L95="","Record human action time; ","")&amp;IF(AND(J95&lt;&gt;"",COUNTIFS(EvidenceTable[Evidence ID],J95,EvidenceTable[Claim ID],B95)=0),"Evidence not linked to claim; ","")&amp;IF(AND(I95&lt;&gt;"Not verified",I95&lt;&gt;"",M95=""),"Record effect confirmation time; ","")&amp;IF(AND(G95="Escalate",N95=""),"Assign escalation owner; ","")&amp;IF(AND(OR(G95="Hold",G95="Escalate",I95="Not achieved"),O95=""),"Record follow-up; ",""))</f>
      </c>
    </row>
    <row r="96" ht="46" customHeight="1">
      <c r="A96" s="11"/>
      <c r="B96" s="11"/>
      <c r="C96" s="11"/>
      <c r="D96" s="11"/>
      <c r="E96" s="11"/>
      <c r="F96" s="11"/>
      <c r="G96" s="11"/>
      <c r="H96" s="11"/>
      <c r="I96" s="11"/>
      <c r="J96" s="11"/>
      <c r="K96" s="24"/>
      <c r="L96" s="24"/>
      <c r="M96" s="24"/>
      <c r="N96" s="11"/>
      <c r="O96" s="11"/>
      <c r="P96" s="22" t="str">
        <f>IF(COUNTA(A96:O96)=0,"",IF(A96="","Add ID; ","")&amp;IF(AND(A96&lt;&gt;"",COUNTIF(OversightTable[Oversight ID],A96)&gt;1),"Duplicate ID; ","")&amp;IF(B96="","Add claim link; ",IF(COUNTIF(ClaimsTable[Claim ID],B96)=0,"Unknown claim; ",""))&amp;IF(C96="","Record proposal; ","")&amp;IF(D96="","Record information; ","")&amp;IF(E96="","Assign reviewer; ","")&amp;IF(F96="","Record authority; ","")&amp;IF(G96="","Record action; ","")&amp;IF(H96="","Record reason; ","")&amp;IF(I96="","Verify effect; ","")&amp;IF(J96="","Link evidence; ","")&amp;IF(L96="","Record human action time; ","")&amp;IF(AND(J96&lt;&gt;"",COUNTIFS(EvidenceTable[Evidence ID],J96,EvidenceTable[Claim ID],B96)=0),"Evidence not linked to claim; ","")&amp;IF(AND(I96&lt;&gt;"Not verified",I96&lt;&gt;"",M96=""),"Record effect confirmation time; ","")&amp;IF(AND(G96="Escalate",N96=""),"Assign escalation owner; ","")&amp;IF(AND(OR(G96="Hold",G96="Escalate",I96="Not achieved"),O96=""),"Record follow-up; ",""))</f>
      </c>
    </row>
    <row r="97" ht="46" customHeight="1">
      <c r="A97" s="11"/>
      <c r="B97" s="11"/>
      <c r="C97" s="11"/>
      <c r="D97" s="11"/>
      <c r="E97" s="11"/>
      <c r="F97" s="11"/>
      <c r="G97" s="11"/>
      <c r="H97" s="11"/>
      <c r="I97" s="11"/>
      <c r="J97" s="11"/>
      <c r="K97" s="24"/>
      <c r="L97" s="24"/>
      <c r="M97" s="24"/>
      <c r="N97" s="11"/>
      <c r="O97" s="11"/>
      <c r="P97" s="22" t="str">
        <f>IF(COUNTA(A97:O97)=0,"",IF(A97="","Add ID; ","")&amp;IF(AND(A97&lt;&gt;"",COUNTIF(OversightTable[Oversight ID],A97)&gt;1),"Duplicate ID; ","")&amp;IF(B97="","Add claim link; ",IF(COUNTIF(ClaimsTable[Claim ID],B97)=0,"Unknown claim; ",""))&amp;IF(C97="","Record proposal; ","")&amp;IF(D97="","Record information; ","")&amp;IF(E97="","Assign reviewer; ","")&amp;IF(F97="","Record authority; ","")&amp;IF(G97="","Record action; ","")&amp;IF(H97="","Record reason; ","")&amp;IF(I97="","Verify effect; ","")&amp;IF(J97="","Link evidence; ","")&amp;IF(L97="","Record human action time; ","")&amp;IF(AND(J97&lt;&gt;"",COUNTIFS(EvidenceTable[Evidence ID],J97,EvidenceTable[Claim ID],B97)=0),"Evidence not linked to claim; ","")&amp;IF(AND(I97&lt;&gt;"Not verified",I97&lt;&gt;"",M97=""),"Record effect confirmation time; ","")&amp;IF(AND(G97="Escalate",N97=""),"Assign escalation owner; ","")&amp;IF(AND(OR(G97="Hold",G97="Escalate",I97="Not achieved"),O97=""),"Record follow-up; ",""))</f>
      </c>
    </row>
    <row r="98" ht="46" customHeight="1">
      <c r="A98" s="11"/>
      <c r="B98" s="11"/>
      <c r="C98" s="11"/>
      <c r="D98" s="11"/>
      <c r="E98" s="11"/>
      <c r="F98" s="11"/>
      <c r="G98" s="11"/>
      <c r="H98" s="11"/>
      <c r="I98" s="11"/>
      <c r="J98" s="11"/>
      <c r="K98" s="24"/>
      <c r="L98" s="24"/>
      <c r="M98" s="24"/>
      <c r="N98" s="11"/>
      <c r="O98" s="11"/>
      <c r="P98" s="22" t="str">
        <f>IF(COUNTA(A98:O98)=0,"",IF(A98="","Add ID; ","")&amp;IF(AND(A98&lt;&gt;"",COUNTIF(OversightTable[Oversight ID],A98)&gt;1),"Duplicate ID; ","")&amp;IF(B98="","Add claim link; ",IF(COUNTIF(ClaimsTable[Claim ID],B98)=0,"Unknown claim; ",""))&amp;IF(C98="","Record proposal; ","")&amp;IF(D98="","Record information; ","")&amp;IF(E98="","Assign reviewer; ","")&amp;IF(F98="","Record authority; ","")&amp;IF(G98="","Record action; ","")&amp;IF(H98="","Record reason; ","")&amp;IF(I98="","Verify effect; ","")&amp;IF(J98="","Link evidence; ","")&amp;IF(L98="","Record human action time; ","")&amp;IF(AND(J98&lt;&gt;"",COUNTIFS(EvidenceTable[Evidence ID],J98,EvidenceTable[Claim ID],B98)=0),"Evidence not linked to claim; ","")&amp;IF(AND(I98&lt;&gt;"Not verified",I98&lt;&gt;"",M98=""),"Record effect confirmation time; ","")&amp;IF(AND(G98="Escalate",N98=""),"Assign escalation owner; ","")&amp;IF(AND(OR(G98="Hold",G98="Escalate",I98="Not achieved"),O98=""),"Record follow-up; ",""))</f>
      </c>
    </row>
    <row r="99" ht="46" customHeight="1">
      <c r="A99" s="11"/>
      <c r="B99" s="11"/>
      <c r="C99" s="11"/>
      <c r="D99" s="11"/>
      <c r="E99" s="11"/>
      <c r="F99" s="11"/>
      <c r="G99" s="11"/>
      <c r="H99" s="11"/>
      <c r="I99" s="11"/>
      <c r="J99" s="11"/>
      <c r="K99" s="24"/>
      <c r="L99" s="24"/>
      <c r="M99" s="24"/>
      <c r="N99" s="11"/>
      <c r="O99" s="11"/>
      <c r="P99" s="22" t="str">
        <f>IF(COUNTA(A99:O99)=0,"",IF(A99="","Add ID; ","")&amp;IF(AND(A99&lt;&gt;"",COUNTIF(OversightTable[Oversight ID],A99)&gt;1),"Duplicate ID; ","")&amp;IF(B99="","Add claim link; ",IF(COUNTIF(ClaimsTable[Claim ID],B99)=0,"Unknown claim; ",""))&amp;IF(C99="","Record proposal; ","")&amp;IF(D99="","Record information; ","")&amp;IF(E99="","Assign reviewer; ","")&amp;IF(F99="","Record authority; ","")&amp;IF(G99="","Record action; ","")&amp;IF(H99="","Record reason; ","")&amp;IF(I99="","Verify effect; ","")&amp;IF(J99="","Link evidence; ","")&amp;IF(L99="","Record human action time; ","")&amp;IF(AND(J99&lt;&gt;"",COUNTIFS(EvidenceTable[Evidence ID],J99,EvidenceTable[Claim ID],B99)=0),"Evidence not linked to claim; ","")&amp;IF(AND(I99&lt;&gt;"Not verified",I99&lt;&gt;"",M99=""),"Record effect confirmation time; ","")&amp;IF(AND(G99="Escalate",N99=""),"Assign escalation owner; ","")&amp;IF(AND(OR(G99="Hold",G99="Escalate",I99="Not achieved"),O99=""),"Record follow-up; ",""))</f>
      </c>
    </row>
    <row r="100" ht="46" customHeight="1">
      <c r="A100" s="11"/>
      <c r="B100" s="11"/>
      <c r="C100" s="11"/>
      <c r="D100" s="11"/>
      <c r="E100" s="11"/>
      <c r="F100" s="11"/>
      <c r="G100" s="11"/>
      <c r="H100" s="11"/>
      <c r="I100" s="11"/>
      <c r="J100" s="11"/>
      <c r="K100" s="24"/>
      <c r="L100" s="24"/>
      <c r="M100" s="24"/>
      <c r="N100" s="11"/>
      <c r="O100" s="11"/>
      <c r="P100" s="22" t="str">
        <f>IF(COUNTA(A100:O100)=0,"",IF(A100="","Add ID; ","")&amp;IF(AND(A100&lt;&gt;"",COUNTIF(OversightTable[Oversight ID],A100)&gt;1),"Duplicate ID; ","")&amp;IF(B100="","Add claim link; ",IF(COUNTIF(ClaimsTable[Claim ID],B100)=0,"Unknown claim; ",""))&amp;IF(C100="","Record proposal; ","")&amp;IF(D100="","Record information; ","")&amp;IF(E100="","Assign reviewer; ","")&amp;IF(F100="","Record authority; ","")&amp;IF(G100="","Record action; ","")&amp;IF(H100="","Record reason; ","")&amp;IF(I100="","Verify effect; ","")&amp;IF(J100="","Link evidence; ","")&amp;IF(L100="","Record human action time; ","")&amp;IF(AND(J100&lt;&gt;"",COUNTIFS(EvidenceTable[Evidence ID],J100,EvidenceTable[Claim ID],B100)=0),"Evidence not linked to claim; ","")&amp;IF(AND(I100&lt;&gt;"Not verified",I100&lt;&gt;"",M100=""),"Record effect confirmation time; ","")&amp;IF(AND(G100="Escalate",N100=""),"Assign escalation owner; ","")&amp;IF(AND(OR(G100="Hold",G100="Escalate",I100="Not achieved"),O100=""),"Record follow-up; ",""))</f>
      </c>
    </row>
    <row r="101" ht="46" customHeight="1">
      <c r="A101" s="11"/>
      <c r="B101" s="11"/>
      <c r="C101" s="11"/>
      <c r="D101" s="11"/>
      <c r="E101" s="11"/>
      <c r="F101" s="11"/>
      <c r="G101" s="11"/>
      <c r="H101" s="11"/>
      <c r="I101" s="11"/>
      <c r="J101" s="11"/>
      <c r="K101" s="24"/>
      <c r="L101" s="24"/>
      <c r="M101" s="24"/>
      <c r="N101" s="11"/>
      <c r="O101" s="11"/>
      <c r="P101" s="22" t="str">
        <f>IF(COUNTA(A101:O101)=0,"",IF(A101="","Add ID; ","")&amp;IF(AND(A101&lt;&gt;"",COUNTIF(OversightTable[Oversight ID],A101)&gt;1),"Duplicate ID; ","")&amp;IF(B101="","Add claim link; ",IF(COUNTIF(ClaimsTable[Claim ID],B101)=0,"Unknown claim; ",""))&amp;IF(C101="","Record proposal; ","")&amp;IF(D101="","Record information; ","")&amp;IF(E101="","Assign reviewer; ","")&amp;IF(F101="","Record authority; ","")&amp;IF(G101="","Record action; ","")&amp;IF(H101="","Record reason; ","")&amp;IF(I101="","Verify effect; ","")&amp;IF(J101="","Link evidence; ","")&amp;IF(L101="","Record human action time; ","")&amp;IF(AND(J101&lt;&gt;"",COUNTIFS(EvidenceTable[Evidence ID],J101,EvidenceTable[Claim ID],B101)=0),"Evidence not linked to claim; ","")&amp;IF(AND(I101&lt;&gt;"Not verified",I101&lt;&gt;"",M101=""),"Record effect confirmation time; ","")&amp;IF(AND(G101="Escalate",N101=""),"Assign escalation owner; ","")&amp;IF(AND(OR(G101="Hold",G101="Escalate",I101="Not achieved"),O101=""),"Record follow-up; ",""))</f>
      </c>
    </row>
    <row r="102" ht="46" customHeight="1">
      <c r="A102" s="11"/>
      <c r="B102" s="11"/>
      <c r="C102" s="11"/>
      <c r="D102" s="11"/>
      <c r="E102" s="11"/>
      <c r="F102" s="11"/>
      <c r="G102" s="11"/>
      <c r="H102" s="11"/>
      <c r="I102" s="11"/>
      <c r="J102" s="11"/>
      <c r="K102" s="24"/>
      <c r="L102" s="24"/>
      <c r="M102" s="24"/>
      <c r="N102" s="11"/>
      <c r="O102" s="11"/>
      <c r="P102" s="22" t="str">
        <f>IF(COUNTA(A102:O102)=0,"",IF(A102="","Add ID; ","")&amp;IF(AND(A102&lt;&gt;"",COUNTIF(OversightTable[Oversight ID],A102)&gt;1),"Duplicate ID; ","")&amp;IF(B102="","Add claim link; ",IF(COUNTIF(ClaimsTable[Claim ID],B102)=0,"Unknown claim; ",""))&amp;IF(C102="","Record proposal; ","")&amp;IF(D102="","Record information; ","")&amp;IF(E102="","Assign reviewer; ","")&amp;IF(F102="","Record authority; ","")&amp;IF(G102="","Record action; ","")&amp;IF(H102="","Record reason; ","")&amp;IF(I102="","Verify effect; ","")&amp;IF(J102="","Link evidence; ","")&amp;IF(L102="","Record human action time; ","")&amp;IF(AND(J102&lt;&gt;"",COUNTIFS(EvidenceTable[Evidence ID],J102,EvidenceTable[Claim ID],B102)=0),"Evidence not linked to claim; ","")&amp;IF(AND(I102&lt;&gt;"Not verified",I102&lt;&gt;"",M102=""),"Record effect confirmation time; ","")&amp;IF(AND(G102="Escalate",N102=""),"Assign escalation owner; ","")&amp;IF(AND(OR(G102="Hold",G102="Escalate",I102="Not achieved"),O102=""),"Record follow-up; ",""))</f>
      </c>
    </row>
    <row r="103" ht="46" customHeight="1">
      <c r="A103" s="11"/>
      <c r="B103" s="11"/>
      <c r="C103" s="11"/>
      <c r="D103" s="11"/>
      <c r="E103" s="11"/>
      <c r="F103" s="11"/>
      <c r="G103" s="11"/>
      <c r="H103" s="11"/>
      <c r="I103" s="11"/>
      <c r="J103" s="11"/>
      <c r="K103" s="24"/>
      <c r="L103" s="24"/>
      <c r="M103" s="24"/>
      <c r="N103" s="11"/>
      <c r="O103" s="11"/>
      <c r="P103" s="22" t="str">
        <f>IF(COUNTA(A103:O103)=0,"",IF(A103="","Add ID; ","")&amp;IF(AND(A103&lt;&gt;"",COUNTIF(OversightTable[Oversight ID],A103)&gt;1),"Duplicate ID; ","")&amp;IF(B103="","Add claim link; ",IF(COUNTIF(ClaimsTable[Claim ID],B103)=0,"Unknown claim; ",""))&amp;IF(C103="","Record proposal; ","")&amp;IF(D103="","Record information; ","")&amp;IF(E103="","Assign reviewer; ","")&amp;IF(F103="","Record authority; ","")&amp;IF(G103="","Record action; ","")&amp;IF(H103="","Record reason; ","")&amp;IF(I103="","Verify effect; ","")&amp;IF(J103="","Link evidence; ","")&amp;IF(L103="","Record human action time; ","")&amp;IF(AND(J103&lt;&gt;"",COUNTIFS(EvidenceTable[Evidence ID],J103,EvidenceTable[Claim ID],B103)=0),"Evidence not linked to claim; ","")&amp;IF(AND(I103&lt;&gt;"Not verified",I103&lt;&gt;"",M103=""),"Record effect confirmation time; ","")&amp;IF(AND(G103="Escalate",N103=""),"Assign escalation owner; ","")&amp;IF(AND(OR(G103="Hold",G103="Escalate",I103="Not achieved"),O103=""),"Record follow-up; ",""))</f>
      </c>
    </row>
    <row r="104" ht="46" customHeight="1">
      <c r="A104" s="11"/>
      <c r="B104" s="11"/>
      <c r="C104" s="11"/>
      <c r="D104" s="11"/>
      <c r="E104" s="11"/>
      <c r="F104" s="11"/>
      <c r="G104" s="11"/>
      <c r="H104" s="11"/>
      <c r="I104" s="11"/>
      <c r="J104" s="11"/>
      <c r="K104" s="24"/>
      <c r="L104" s="24"/>
      <c r="M104" s="24"/>
      <c r="N104" s="11"/>
      <c r="O104" s="11"/>
      <c r="P104" s="22" t="str">
        <f>IF(COUNTA(A104:O104)=0,"",IF(A104="","Add ID; ","")&amp;IF(AND(A104&lt;&gt;"",COUNTIF(OversightTable[Oversight ID],A104)&gt;1),"Duplicate ID; ","")&amp;IF(B104="","Add claim link; ",IF(COUNTIF(ClaimsTable[Claim ID],B104)=0,"Unknown claim; ",""))&amp;IF(C104="","Record proposal; ","")&amp;IF(D104="","Record information; ","")&amp;IF(E104="","Assign reviewer; ","")&amp;IF(F104="","Record authority; ","")&amp;IF(G104="","Record action; ","")&amp;IF(H104="","Record reason; ","")&amp;IF(I104="","Verify effect; ","")&amp;IF(J104="","Link evidence; ","")&amp;IF(L104="","Record human action time; ","")&amp;IF(AND(J104&lt;&gt;"",COUNTIFS(EvidenceTable[Evidence ID],J104,EvidenceTable[Claim ID],B104)=0),"Evidence not linked to claim; ","")&amp;IF(AND(I104&lt;&gt;"Not verified",I104&lt;&gt;"",M104=""),"Record effect confirmation time; ","")&amp;IF(AND(G104="Escalate",N104=""),"Assign escalation owner; ","")&amp;IF(AND(OR(G104="Hold",G104="Escalate",I104="Not achieved"),O104=""),"Record follow-up; ",""))</f>
      </c>
    </row>
    <row r="105" ht="46" customHeight="1">
      <c r="A105" s="11"/>
      <c r="B105" s="11"/>
      <c r="C105" s="11"/>
      <c r="D105" s="11"/>
      <c r="E105" s="11"/>
      <c r="F105" s="11"/>
      <c r="G105" s="11"/>
      <c r="H105" s="11"/>
      <c r="I105" s="11"/>
      <c r="J105" s="11"/>
      <c r="K105" s="24"/>
      <c r="L105" s="24"/>
      <c r="M105" s="24"/>
      <c r="N105" s="11"/>
      <c r="O105" s="11"/>
      <c r="P105" s="22" t="str">
        <f>IF(COUNTA(A105:O105)=0,"",IF(A105="","Add ID; ","")&amp;IF(AND(A105&lt;&gt;"",COUNTIF(OversightTable[Oversight ID],A105)&gt;1),"Duplicate ID; ","")&amp;IF(B105="","Add claim link; ",IF(COUNTIF(ClaimsTable[Claim ID],B105)=0,"Unknown claim; ",""))&amp;IF(C105="","Record proposal; ","")&amp;IF(D105="","Record information; ","")&amp;IF(E105="","Assign reviewer; ","")&amp;IF(F105="","Record authority; ","")&amp;IF(G105="","Record action; ","")&amp;IF(H105="","Record reason; ","")&amp;IF(I105="","Verify effect; ","")&amp;IF(J105="","Link evidence; ","")&amp;IF(L105="","Record human action time; ","")&amp;IF(AND(J105&lt;&gt;"",COUNTIFS(EvidenceTable[Evidence ID],J105,EvidenceTable[Claim ID],B105)=0),"Evidence not linked to claim; ","")&amp;IF(AND(I105&lt;&gt;"Not verified",I105&lt;&gt;"",M105=""),"Record effect confirmation time; ","")&amp;IF(AND(G105="Escalate",N105=""),"Assign escalation owner; ","")&amp;IF(AND(OR(G105="Hold",G105="Escalate",I105="Not achieved"),O105=""),"Record follow-up; ",""))</f>
      </c>
    </row>
  </sheetData>
  <conditionalFormatting sqref="P6:P105">
    <cfRule type="expression" dxfId="4" priority="1">
      <formula>LEN(P6)&gt;0</formula>
    </cfRule>
  </conditionalFormatting>
  <dataValidations count="5">
    <dataValidation type="list" sqref="G6:G105" allowBlank="1" showErrorMessage="1" errorTitle="Choose a listed value" error="Select a value from the dropdown to keep review categories consistent." errorStyle="stop">
      <formula1>"Agree,Correct,Override,Hold,Escalate,Decline"</formula1>
    </dataValidation>
    <dataValidation type="list" sqref="I6:I105" allowBlank="1" showErrorMessage="1" errorTitle="Choose a listed value" error="Select a value from the dropdown to keep review categories consistent." errorStyle="stop">
      <formula1>"Achieved,Not achieved,Not verified"</formula1>
    </dataValidation>
    <dataValidation type="decimal" operator="between" allowBlank="1" showErrorMessage="1" showInputMessage="1" errorStyle="stop" errorTitle="Enter an Excel date" error="Enter a valid date rather than text." promptTitle="Review date" prompt="Enter an Excel date, for example 2026-10-01." sqref="K6:K105">
      <formula1>1</formula1>
      <formula2>2958465</formula2>
    </dataValidation>
    <dataValidation type="decimal" operator="between" allowBlank="1" showErrorMessage="1" showInputMessage="1" errorStyle="stop" errorTitle="Enter an Excel date" error="Enter a valid date rather than text." promptTitle="Review date" prompt="Enter an Excel date, for example 2026-10-01." sqref="L6:L105">
      <formula1>1</formula1>
      <formula2>2958465</formula2>
    </dataValidation>
    <dataValidation type="decimal" operator="between" allowBlank="1" showErrorMessage="1" showInputMessage="1" errorStyle="stop" errorTitle="Enter an Excel date" error="Enter a valid date rather than text." promptTitle="Review date" prompt="Enter an Excel date, for example 2026-10-01." sqref="M6:M105">
      <formula1>1</formula1>
      <formula2>2958465</formula2>
    </dataValidation>
  </dataValidations>
  <hyperlinks>
    <hyperlink ref="A3" location="'Start Here'!A1"/>
    <hyperlink ref="D3" location="'Field Guide'!A101"/>
    <hyperlink ref="G3" location="'Worked Example'!A1"/>
  </hyperlinks>
  <pageMargins left=".3" right=".3" top=".4" bottom=".4" header=".2" footer=".2"/>
  <pageSetup paperSize="9" orientation="landscape" fitToWidth="1" fitToHeight="0"/>
  <tableParts count="1">
    <tablePart r:id="Re162dc943e514193"/>
  </tableParts>
</worksheet>
</file>

<file path=xl/worksheets/sheet9.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25" hidden="0" customWidth="1"/>
    <col min="4" max="4" width="48" hidden="0" customWidth="1"/>
    <col min="5" max="5" width="16" hidden="0" customWidth="1"/>
    <col min="6" max="6" width="24" hidden="0" customWidth="1"/>
    <col min="7" max="7" width="48" hidden="0" customWidth="1"/>
    <col min="8" max="8" width="18" hidden="0" customWidth="1"/>
    <col min="9" max="9" width="22" hidden="0" customWidth="1"/>
    <col min="10" max="10" width="21" hidden="0" customWidth="1"/>
    <col min="11" max="11" width="24" hidden="0" customWidth="1"/>
    <col min="12" max="12" width="18" hidden="0" customWidth="1"/>
    <col min="13" max="13" width="23" hidden="0" customWidth="1"/>
    <col min="14" max="14" width="34" hidden="0" customWidth="1"/>
  </cols>
  <sheetData>
    <row r="1" ht="30" customHeight="1">
      <c r="A1" s="3" t="str">
        <v>Findings</v>
      </c>
      <c r="B1" s="2"/>
      <c r="C1" s="2"/>
      <c r="D1" s="2"/>
      <c r="E1" s="2"/>
      <c r="F1" s="2"/>
      <c r="G1" s="2"/>
      <c r="H1" s="2"/>
      <c r="I1" s="2"/>
      <c r="J1" s="2"/>
      <c r="K1" s="2"/>
      <c r="L1" s="2"/>
      <c r="M1" s="2"/>
      <c r="N1" s="2"/>
    </row>
    <row r="2" ht="24" customHeight="1">
      <c r="A2" s="4" t="str">
        <v>Assign the action and due date. Closed means a verifier recorded closure evidence and a verification date.</v>
      </c>
      <c r="B2" s="2"/>
      <c r="C2" s="2"/>
      <c r="D2" s="2"/>
      <c r="E2" s="2"/>
      <c r="F2" s="2"/>
      <c r="G2" s="2"/>
      <c r="H2" s="2"/>
      <c r="I2" s="2"/>
      <c r="J2" s="2"/>
      <c r="K2" s="2"/>
      <c r="L2" s="2"/>
      <c r="M2" s="2"/>
      <c r="N2" s="2"/>
    </row>
    <row r="3">
      <c r="A3" s="5" t="str">
        <v>Start Here</v>
      </c>
      <c r="B3" s="2"/>
      <c r="C3" s="2"/>
      <c r="D3" s="5" t="str">
        <v>Field Guide — examples and required fields</v>
      </c>
      <c r="E3" s="2"/>
      <c r="F3" s="2"/>
      <c r="G3" s="5" t="str">
        <v>Worked Example — complete review</v>
      </c>
      <c r="H3" s="2"/>
      <c r="I3" s="2"/>
      <c r="J3" s="2"/>
      <c r="K3" s="2"/>
      <c r="L3" s="2"/>
      <c r="M3" s="2"/>
      <c r="N3" s="2"/>
    </row>
    <row r="4">
      <c r="A4" s="2"/>
      <c r="B4" s="2"/>
      <c r="C4" s="2"/>
      <c r="D4" s="2"/>
      <c r="E4" s="2"/>
      <c r="F4" s="2"/>
      <c r="G4" s="2"/>
      <c r="H4" s="2"/>
      <c r="I4" s="2"/>
      <c r="J4" s="2"/>
      <c r="K4" s="2"/>
      <c r="L4" s="2"/>
      <c r="M4" s="2"/>
      <c r="N4" s="2"/>
    </row>
    <row r="5" ht="42" customHeight="1">
      <c r="A5" s="9" t="str">
        <v>Finding ID</v>
      </c>
      <c r="B5" s="9" t="str">
        <v>Claim ID</v>
      </c>
      <c r="C5" s="9" t="str">
        <v>Gap type</v>
      </c>
      <c r="D5" s="9" t="str">
        <v>Finding and consequence</v>
      </c>
      <c r="E5" s="9" t="str">
        <v>Priority</v>
      </c>
      <c r="F5" s="9" t="str">
        <v>Action owner</v>
      </c>
      <c r="G5" s="9" t="str">
        <v>Correction / retest required</v>
      </c>
      <c r="H5" s="9" t="str">
        <v>Due date</v>
      </c>
      <c r="I5" s="9" t="str">
        <v>Status</v>
      </c>
      <c r="J5" s="9" t="str">
        <v>Closure evidence ID</v>
      </c>
      <c r="K5" s="9" t="str">
        <v>Closure verifier</v>
      </c>
      <c r="L5" s="9" t="str">
        <v>Verified on</v>
      </c>
      <c r="M5" s="9" t="str">
        <v>Timing (auto)</v>
      </c>
      <c r="N5" s="9" t="str">
        <v>Record check (auto)</v>
      </c>
    </row>
    <row r="6" ht="46" customHeight="1">
      <c r="A6" s="11"/>
      <c r="B6" s="11"/>
      <c r="C6" s="11"/>
      <c r="D6" s="11"/>
      <c r="E6" s="11"/>
      <c r="F6" s="11"/>
      <c r="G6" s="11"/>
      <c r="H6" s="23"/>
      <c r="I6" s="11"/>
      <c r="J6" s="11"/>
      <c r="K6" s="11"/>
      <c r="L6" s="23"/>
      <c r="M6" s="22" t="str">
        <f>IF(A6="","",IF(I6="Closed",IF(AND(J6&lt;&gt;"",K6&lt;&gt;"",L6&lt;&gt;"",COUNTIFS(EvidenceTable[Evidence ID],J6,EvidenceTable[Claim ID],B6)&gt;0),"Closed","Verify closure"),IF(H6="","Set due date",IF(H6&lt;'Review Brief'!$B$28,"Overdue","Scheduled"))))</f>
      </c>
      <c r="N6" s="22" t="str">
        <f>IF(COUNTA(A6:L6)=0,"",IF(A6="","Add ID; ","")&amp;IF(AND(A6&lt;&gt;"",COUNTIF(FindingsTable[Finding ID],A6)&gt;1),"Duplicate ID; ","")&amp;IF(B6="","Add claim link; ",IF(COUNTIF(ClaimsTable[Claim ID],B6)=0,"Unknown claim; ",""))&amp;IF(C6="","Set gap type; ","")&amp;IF(D6="","Describe finding; ","")&amp;IF(E6="","Set priority; ","")&amp;IF(F6="","Assign owner; ","")&amp;IF(G6="","Set action; ","")&amp;IF(H6="","Set due date; ","")&amp;IF(I6="","Set status; ","")&amp;IF(AND(I6="Closed",OR(J6="",K6="",L6="")),"Verify closure; ","")&amp;IF(AND(J6&lt;&gt;"",COUNTIFS(EvidenceTable[Evidence ID],J6,EvidenceTable[Claim ID],B6)=0),"Closure evidence not linked to claim; ",""))</f>
      </c>
    </row>
    <row r="7" ht="46" customHeight="1">
      <c r="A7" s="11"/>
      <c r="B7" s="11"/>
      <c r="C7" s="11"/>
      <c r="D7" s="11"/>
      <c r="E7" s="11"/>
      <c r="F7" s="11"/>
      <c r="G7" s="11"/>
      <c r="H7" s="23"/>
      <c r="I7" s="11"/>
      <c r="J7" s="11"/>
      <c r="K7" s="11"/>
      <c r="L7" s="23"/>
      <c r="M7" s="22" t="str">
        <f>IF(A7="","",IF(I7="Closed",IF(AND(J7&lt;&gt;"",K7&lt;&gt;"",L7&lt;&gt;"",COUNTIFS(EvidenceTable[Evidence ID],J7,EvidenceTable[Claim ID],B7)&gt;0),"Closed","Verify closure"),IF(H7="","Set due date",IF(H7&lt;'Review Brief'!$B$28,"Overdue","Scheduled"))))</f>
      </c>
      <c r="N7" s="22" t="str">
        <f>IF(COUNTA(A7:L7)=0,"",IF(A7="","Add ID; ","")&amp;IF(AND(A7&lt;&gt;"",COUNTIF(FindingsTable[Finding ID],A7)&gt;1),"Duplicate ID; ","")&amp;IF(B7="","Add claim link; ",IF(COUNTIF(ClaimsTable[Claim ID],B7)=0,"Unknown claim; ",""))&amp;IF(C7="","Set gap type; ","")&amp;IF(D7="","Describe finding; ","")&amp;IF(E7="","Set priority; ","")&amp;IF(F7="","Assign owner; ","")&amp;IF(G7="","Set action; ","")&amp;IF(H7="","Set due date; ","")&amp;IF(I7="","Set status; ","")&amp;IF(AND(I7="Closed",OR(J7="",K7="",L7="")),"Verify closure; ","")&amp;IF(AND(J7&lt;&gt;"",COUNTIFS(EvidenceTable[Evidence ID],J7,EvidenceTable[Claim ID],B7)=0),"Closure evidence not linked to claim; ",""))</f>
      </c>
    </row>
    <row r="8" ht="46" customHeight="1">
      <c r="A8" s="11"/>
      <c r="B8" s="11"/>
      <c r="C8" s="11"/>
      <c r="D8" s="11"/>
      <c r="E8" s="11"/>
      <c r="F8" s="11"/>
      <c r="G8" s="11"/>
      <c r="H8" s="23"/>
      <c r="I8" s="11"/>
      <c r="J8" s="11"/>
      <c r="K8" s="11"/>
      <c r="L8" s="23"/>
      <c r="M8" s="22" t="str">
        <f>IF(A8="","",IF(I8="Closed",IF(AND(J8&lt;&gt;"",K8&lt;&gt;"",L8&lt;&gt;"",COUNTIFS(EvidenceTable[Evidence ID],J8,EvidenceTable[Claim ID],B8)&gt;0),"Closed","Verify closure"),IF(H8="","Set due date",IF(H8&lt;'Review Brief'!$B$28,"Overdue","Scheduled"))))</f>
      </c>
      <c r="N8" s="22" t="str">
        <f>IF(COUNTA(A8:L8)=0,"",IF(A8="","Add ID; ","")&amp;IF(AND(A8&lt;&gt;"",COUNTIF(FindingsTable[Finding ID],A8)&gt;1),"Duplicate ID; ","")&amp;IF(B8="","Add claim link; ",IF(COUNTIF(ClaimsTable[Claim ID],B8)=0,"Unknown claim; ",""))&amp;IF(C8="","Set gap type; ","")&amp;IF(D8="","Describe finding; ","")&amp;IF(E8="","Set priority; ","")&amp;IF(F8="","Assign owner; ","")&amp;IF(G8="","Set action; ","")&amp;IF(H8="","Set due date; ","")&amp;IF(I8="","Set status; ","")&amp;IF(AND(I8="Closed",OR(J8="",K8="",L8="")),"Verify closure; ","")&amp;IF(AND(J8&lt;&gt;"",COUNTIFS(EvidenceTable[Evidence ID],J8,EvidenceTable[Claim ID],B8)=0),"Closure evidence not linked to claim; ",""))</f>
      </c>
    </row>
    <row r="9" ht="46" customHeight="1">
      <c r="A9" s="11"/>
      <c r="B9" s="11"/>
      <c r="C9" s="11"/>
      <c r="D9" s="11"/>
      <c r="E9" s="11"/>
      <c r="F9" s="11"/>
      <c r="G9" s="11"/>
      <c r="H9" s="23"/>
      <c r="I9" s="11"/>
      <c r="J9" s="11"/>
      <c r="K9" s="11"/>
      <c r="L9" s="23"/>
      <c r="M9" s="22" t="str">
        <f>IF(A9="","",IF(I9="Closed",IF(AND(J9&lt;&gt;"",K9&lt;&gt;"",L9&lt;&gt;"",COUNTIFS(EvidenceTable[Evidence ID],J9,EvidenceTable[Claim ID],B9)&gt;0),"Closed","Verify closure"),IF(H9="","Set due date",IF(H9&lt;'Review Brief'!$B$28,"Overdue","Scheduled"))))</f>
      </c>
      <c r="N9" s="22" t="str">
        <f>IF(COUNTA(A9:L9)=0,"",IF(A9="","Add ID; ","")&amp;IF(AND(A9&lt;&gt;"",COUNTIF(FindingsTable[Finding ID],A9)&gt;1),"Duplicate ID; ","")&amp;IF(B9="","Add claim link; ",IF(COUNTIF(ClaimsTable[Claim ID],B9)=0,"Unknown claim; ",""))&amp;IF(C9="","Set gap type; ","")&amp;IF(D9="","Describe finding; ","")&amp;IF(E9="","Set priority; ","")&amp;IF(F9="","Assign owner; ","")&amp;IF(G9="","Set action; ","")&amp;IF(H9="","Set due date; ","")&amp;IF(I9="","Set status; ","")&amp;IF(AND(I9="Closed",OR(J9="",K9="",L9="")),"Verify closure; ","")&amp;IF(AND(J9&lt;&gt;"",COUNTIFS(EvidenceTable[Evidence ID],J9,EvidenceTable[Claim ID],B9)=0),"Closure evidence not linked to claim; ",""))</f>
      </c>
    </row>
    <row r="10" ht="46" customHeight="1">
      <c r="A10" s="11"/>
      <c r="B10" s="11"/>
      <c r="C10" s="11"/>
      <c r="D10" s="11"/>
      <c r="E10" s="11"/>
      <c r="F10" s="11"/>
      <c r="G10" s="11"/>
      <c r="H10" s="23"/>
      <c r="I10" s="11"/>
      <c r="J10" s="11"/>
      <c r="K10" s="11"/>
      <c r="L10" s="23"/>
      <c r="M10" s="22" t="str">
        <f>IF(A10="","",IF(I10="Closed",IF(AND(J10&lt;&gt;"",K10&lt;&gt;"",L10&lt;&gt;"",COUNTIFS(EvidenceTable[Evidence ID],J10,EvidenceTable[Claim ID],B10)&gt;0),"Closed","Verify closure"),IF(H10="","Set due date",IF(H10&lt;'Review Brief'!$B$28,"Overdue","Scheduled"))))</f>
      </c>
      <c r="N10" s="22" t="str">
        <f>IF(COUNTA(A10:L10)=0,"",IF(A10="","Add ID; ","")&amp;IF(AND(A10&lt;&gt;"",COUNTIF(FindingsTable[Finding ID],A10)&gt;1),"Duplicate ID; ","")&amp;IF(B10="","Add claim link; ",IF(COUNTIF(ClaimsTable[Claim ID],B10)=0,"Unknown claim; ",""))&amp;IF(C10="","Set gap type; ","")&amp;IF(D10="","Describe finding; ","")&amp;IF(E10="","Set priority; ","")&amp;IF(F10="","Assign owner; ","")&amp;IF(G10="","Set action; ","")&amp;IF(H10="","Set due date; ","")&amp;IF(I10="","Set status; ","")&amp;IF(AND(I10="Closed",OR(J10="",K10="",L10="")),"Verify closure; ","")&amp;IF(AND(J10&lt;&gt;"",COUNTIFS(EvidenceTable[Evidence ID],J10,EvidenceTable[Claim ID],B10)=0),"Closure evidence not linked to claim; ",""))</f>
      </c>
    </row>
    <row r="11" ht="46" customHeight="1">
      <c r="A11" s="11"/>
      <c r="B11" s="11"/>
      <c r="C11" s="11"/>
      <c r="D11" s="11"/>
      <c r="E11" s="11"/>
      <c r="F11" s="11"/>
      <c r="G11" s="11"/>
      <c r="H11" s="23"/>
      <c r="I11" s="11"/>
      <c r="J11" s="11"/>
      <c r="K11" s="11"/>
      <c r="L11" s="23"/>
      <c r="M11" s="22" t="str">
        <f>IF(A11="","",IF(I11="Closed",IF(AND(J11&lt;&gt;"",K11&lt;&gt;"",L11&lt;&gt;"",COUNTIFS(EvidenceTable[Evidence ID],J11,EvidenceTable[Claim ID],B11)&gt;0),"Closed","Verify closure"),IF(H11="","Set due date",IF(H11&lt;'Review Brief'!$B$28,"Overdue","Scheduled"))))</f>
      </c>
      <c r="N11" s="22" t="str">
        <f>IF(COUNTA(A11:L11)=0,"",IF(A11="","Add ID; ","")&amp;IF(AND(A11&lt;&gt;"",COUNTIF(FindingsTable[Finding ID],A11)&gt;1),"Duplicate ID; ","")&amp;IF(B11="","Add claim link; ",IF(COUNTIF(ClaimsTable[Claim ID],B11)=0,"Unknown claim; ",""))&amp;IF(C11="","Set gap type; ","")&amp;IF(D11="","Describe finding; ","")&amp;IF(E11="","Set priority; ","")&amp;IF(F11="","Assign owner; ","")&amp;IF(G11="","Set action; ","")&amp;IF(H11="","Set due date; ","")&amp;IF(I11="","Set status; ","")&amp;IF(AND(I11="Closed",OR(J11="",K11="",L11="")),"Verify closure; ","")&amp;IF(AND(J11&lt;&gt;"",COUNTIFS(EvidenceTable[Evidence ID],J11,EvidenceTable[Claim ID],B11)=0),"Closure evidence not linked to claim; ",""))</f>
      </c>
    </row>
    <row r="12" ht="46" customHeight="1">
      <c r="A12" s="11"/>
      <c r="B12" s="11"/>
      <c r="C12" s="11"/>
      <c r="D12" s="11"/>
      <c r="E12" s="11"/>
      <c r="F12" s="11"/>
      <c r="G12" s="11"/>
      <c r="H12" s="23"/>
      <c r="I12" s="11"/>
      <c r="J12" s="11"/>
      <c r="K12" s="11"/>
      <c r="L12" s="23"/>
      <c r="M12" s="22" t="str">
        <f>IF(A12="","",IF(I12="Closed",IF(AND(J12&lt;&gt;"",K12&lt;&gt;"",L12&lt;&gt;"",COUNTIFS(EvidenceTable[Evidence ID],J12,EvidenceTable[Claim ID],B12)&gt;0),"Closed","Verify closure"),IF(H12="","Set due date",IF(H12&lt;'Review Brief'!$B$28,"Overdue","Scheduled"))))</f>
      </c>
      <c r="N12" s="22" t="str">
        <f>IF(COUNTA(A12:L12)=0,"",IF(A12="","Add ID; ","")&amp;IF(AND(A12&lt;&gt;"",COUNTIF(FindingsTable[Finding ID],A12)&gt;1),"Duplicate ID; ","")&amp;IF(B12="","Add claim link; ",IF(COUNTIF(ClaimsTable[Claim ID],B12)=0,"Unknown claim; ",""))&amp;IF(C12="","Set gap type; ","")&amp;IF(D12="","Describe finding; ","")&amp;IF(E12="","Set priority; ","")&amp;IF(F12="","Assign owner; ","")&amp;IF(G12="","Set action; ","")&amp;IF(H12="","Set due date; ","")&amp;IF(I12="","Set status; ","")&amp;IF(AND(I12="Closed",OR(J12="",K12="",L12="")),"Verify closure; ","")&amp;IF(AND(J12&lt;&gt;"",COUNTIFS(EvidenceTable[Evidence ID],J12,EvidenceTable[Claim ID],B12)=0),"Closure evidence not linked to claim; ",""))</f>
      </c>
    </row>
    <row r="13" ht="46" customHeight="1">
      <c r="A13" s="11"/>
      <c r="B13" s="11"/>
      <c r="C13" s="11"/>
      <c r="D13" s="11"/>
      <c r="E13" s="11"/>
      <c r="F13" s="11"/>
      <c r="G13" s="11"/>
      <c r="H13" s="23"/>
      <c r="I13" s="11"/>
      <c r="J13" s="11"/>
      <c r="K13" s="11"/>
      <c r="L13" s="23"/>
      <c r="M13" s="22" t="str">
        <f>IF(A13="","",IF(I13="Closed",IF(AND(J13&lt;&gt;"",K13&lt;&gt;"",L13&lt;&gt;"",COUNTIFS(EvidenceTable[Evidence ID],J13,EvidenceTable[Claim ID],B13)&gt;0),"Closed","Verify closure"),IF(H13="","Set due date",IF(H13&lt;'Review Brief'!$B$28,"Overdue","Scheduled"))))</f>
      </c>
      <c r="N13" s="22" t="str">
        <f>IF(COUNTA(A13:L13)=0,"",IF(A13="","Add ID; ","")&amp;IF(AND(A13&lt;&gt;"",COUNTIF(FindingsTable[Finding ID],A13)&gt;1),"Duplicate ID; ","")&amp;IF(B13="","Add claim link; ",IF(COUNTIF(ClaimsTable[Claim ID],B13)=0,"Unknown claim; ",""))&amp;IF(C13="","Set gap type; ","")&amp;IF(D13="","Describe finding; ","")&amp;IF(E13="","Set priority; ","")&amp;IF(F13="","Assign owner; ","")&amp;IF(G13="","Set action; ","")&amp;IF(H13="","Set due date; ","")&amp;IF(I13="","Set status; ","")&amp;IF(AND(I13="Closed",OR(J13="",K13="",L13="")),"Verify closure; ","")&amp;IF(AND(J13&lt;&gt;"",COUNTIFS(EvidenceTable[Evidence ID],J13,EvidenceTable[Claim ID],B13)=0),"Closure evidence not linked to claim; ",""))</f>
      </c>
    </row>
    <row r="14" ht="46" customHeight="1">
      <c r="A14" s="11"/>
      <c r="B14" s="11"/>
      <c r="C14" s="11"/>
      <c r="D14" s="11"/>
      <c r="E14" s="11"/>
      <c r="F14" s="11"/>
      <c r="G14" s="11"/>
      <c r="H14" s="23"/>
      <c r="I14" s="11"/>
      <c r="J14" s="11"/>
      <c r="K14" s="11"/>
      <c r="L14" s="23"/>
      <c r="M14" s="22" t="str">
        <f>IF(A14="","",IF(I14="Closed",IF(AND(J14&lt;&gt;"",K14&lt;&gt;"",L14&lt;&gt;"",COUNTIFS(EvidenceTable[Evidence ID],J14,EvidenceTable[Claim ID],B14)&gt;0),"Closed","Verify closure"),IF(H14="","Set due date",IF(H14&lt;'Review Brief'!$B$28,"Overdue","Scheduled"))))</f>
      </c>
      <c r="N14" s="22" t="str">
        <f>IF(COUNTA(A14:L14)=0,"",IF(A14="","Add ID; ","")&amp;IF(AND(A14&lt;&gt;"",COUNTIF(FindingsTable[Finding ID],A14)&gt;1),"Duplicate ID; ","")&amp;IF(B14="","Add claim link; ",IF(COUNTIF(ClaimsTable[Claim ID],B14)=0,"Unknown claim; ",""))&amp;IF(C14="","Set gap type; ","")&amp;IF(D14="","Describe finding; ","")&amp;IF(E14="","Set priority; ","")&amp;IF(F14="","Assign owner; ","")&amp;IF(G14="","Set action; ","")&amp;IF(H14="","Set due date; ","")&amp;IF(I14="","Set status; ","")&amp;IF(AND(I14="Closed",OR(J14="",K14="",L14="")),"Verify closure; ","")&amp;IF(AND(J14&lt;&gt;"",COUNTIFS(EvidenceTable[Evidence ID],J14,EvidenceTable[Claim ID],B14)=0),"Closure evidence not linked to claim; ",""))</f>
      </c>
    </row>
    <row r="15" ht="46" customHeight="1">
      <c r="A15" s="11"/>
      <c r="B15" s="11"/>
      <c r="C15" s="11"/>
      <c r="D15" s="11"/>
      <c r="E15" s="11"/>
      <c r="F15" s="11"/>
      <c r="G15" s="11"/>
      <c r="H15" s="23"/>
      <c r="I15" s="11"/>
      <c r="J15" s="11"/>
      <c r="K15" s="11"/>
      <c r="L15" s="23"/>
      <c r="M15" s="22" t="str">
        <f>IF(A15="","",IF(I15="Closed",IF(AND(J15&lt;&gt;"",K15&lt;&gt;"",L15&lt;&gt;"",COUNTIFS(EvidenceTable[Evidence ID],J15,EvidenceTable[Claim ID],B15)&gt;0),"Closed","Verify closure"),IF(H15="","Set due date",IF(H15&lt;'Review Brief'!$B$28,"Overdue","Scheduled"))))</f>
      </c>
      <c r="N15" s="22" t="str">
        <f>IF(COUNTA(A15:L15)=0,"",IF(A15="","Add ID; ","")&amp;IF(AND(A15&lt;&gt;"",COUNTIF(FindingsTable[Finding ID],A15)&gt;1),"Duplicate ID; ","")&amp;IF(B15="","Add claim link; ",IF(COUNTIF(ClaimsTable[Claim ID],B15)=0,"Unknown claim; ",""))&amp;IF(C15="","Set gap type; ","")&amp;IF(D15="","Describe finding; ","")&amp;IF(E15="","Set priority; ","")&amp;IF(F15="","Assign owner; ","")&amp;IF(G15="","Set action; ","")&amp;IF(H15="","Set due date; ","")&amp;IF(I15="","Set status; ","")&amp;IF(AND(I15="Closed",OR(J15="",K15="",L15="")),"Verify closure; ","")&amp;IF(AND(J15&lt;&gt;"",COUNTIFS(EvidenceTable[Evidence ID],J15,EvidenceTable[Claim ID],B15)=0),"Closure evidence not linked to claim; ",""))</f>
      </c>
    </row>
    <row r="16" ht="46" customHeight="1">
      <c r="A16" s="11"/>
      <c r="B16" s="11"/>
      <c r="C16" s="11"/>
      <c r="D16" s="11"/>
      <c r="E16" s="11"/>
      <c r="F16" s="11"/>
      <c r="G16" s="11"/>
      <c r="H16" s="23"/>
      <c r="I16" s="11"/>
      <c r="J16" s="11"/>
      <c r="K16" s="11"/>
      <c r="L16" s="23"/>
      <c r="M16" s="22" t="str">
        <f>IF(A16="","",IF(I16="Closed",IF(AND(J16&lt;&gt;"",K16&lt;&gt;"",L16&lt;&gt;"",COUNTIFS(EvidenceTable[Evidence ID],J16,EvidenceTable[Claim ID],B16)&gt;0),"Closed","Verify closure"),IF(H16="","Set due date",IF(H16&lt;'Review Brief'!$B$28,"Overdue","Scheduled"))))</f>
      </c>
      <c r="N16" s="22" t="str">
        <f>IF(COUNTA(A16:L16)=0,"",IF(A16="","Add ID; ","")&amp;IF(AND(A16&lt;&gt;"",COUNTIF(FindingsTable[Finding ID],A16)&gt;1),"Duplicate ID; ","")&amp;IF(B16="","Add claim link; ",IF(COUNTIF(ClaimsTable[Claim ID],B16)=0,"Unknown claim; ",""))&amp;IF(C16="","Set gap type; ","")&amp;IF(D16="","Describe finding; ","")&amp;IF(E16="","Set priority; ","")&amp;IF(F16="","Assign owner; ","")&amp;IF(G16="","Set action; ","")&amp;IF(H16="","Set due date; ","")&amp;IF(I16="","Set status; ","")&amp;IF(AND(I16="Closed",OR(J16="",K16="",L16="")),"Verify closure; ","")&amp;IF(AND(J16&lt;&gt;"",COUNTIFS(EvidenceTable[Evidence ID],J16,EvidenceTable[Claim ID],B16)=0),"Closure evidence not linked to claim; ",""))</f>
      </c>
    </row>
    <row r="17" ht="46" customHeight="1">
      <c r="A17" s="11"/>
      <c r="B17" s="11"/>
      <c r="C17" s="11"/>
      <c r="D17" s="11"/>
      <c r="E17" s="11"/>
      <c r="F17" s="11"/>
      <c r="G17" s="11"/>
      <c r="H17" s="23"/>
      <c r="I17" s="11"/>
      <c r="J17" s="11"/>
      <c r="K17" s="11"/>
      <c r="L17" s="23"/>
      <c r="M17" s="22" t="str">
        <f>IF(A17="","",IF(I17="Closed",IF(AND(J17&lt;&gt;"",K17&lt;&gt;"",L17&lt;&gt;"",COUNTIFS(EvidenceTable[Evidence ID],J17,EvidenceTable[Claim ID],B17)&gt;0),"Closed","Verify closure"),IF(H17="","Set due date",IF(H17&lt;'Review Brief'!$B$28,"Overdue","Scheduled"))))</f>
      </c>
      <c r="N17" s="22" t="str">
        <f>IF(COUNTA(A17:L17)=0,"",IF(A17="","Add ID; ","")&amp;IF(AND(A17&lt;&gt;"",COUNTIF(FindingsTable[Finding ID],A17)&gt;1),"Duplicate ID; ","")&amp;IF(B17="","Add claim link; ",IF(COUNTIF(ClaimsTable[Claim ID],B17)=0,"Unknown claim; ",""))&amp;IF(C17="","Set gap type; ","")&amp;IF(D17="","Describe finding; ","")&amp;IF(E17="","Set priority; ","")&amp;IF(F17="","Assign owner; ","")&amp;IF(G17="","Set action; ","")&amp;IF(H17="","Set due date; ","")&amp;IF(I17="","Set status; ","")&amp;IF(AND(I17="Closed",OR(J17="",K17="",L17="")),"Verify closure; ","")&amp;IF(AND(J17&lt;&gt;"",COUNTIFS(EvidenceTable[Evidence ID],J17,EvidenceTable[Claim ID],B17)=0),"Closure evidence not linked to claim; ",""))</f>
      </c>
    </row>
    <row r="18" ht="46" customHeight="1">
      <c r="A18" s="11"/>
      <c r="B18" s="11"/>
      <c r="C18" s="11"/>
      <c r="D18" s="11"/>
      <c r="E18" s="11"/>
      <c r="F18" s="11"/>
      <c r="G18" s="11"/>
      <c r="H18" s="23"/>
      <c r="I18" s="11"/>
      <c r="J18" s="11"/>
      <c r="K18" s="11"/>
      <c r="L18" s="23"/>
      <c r="M18" s="22" t="str">
        <f>IF(A18="","",IF(I18="Closed",IF(AND(J18&lt;&gt;"",K18&lt;&gt;"",L18&lt;&gt;"",COUNTIFS(EvidenceTable[Evidence ID],J18,EvidenceTable[Claim ID],B18)&gt;0),"Closed","Verify closure"),IF(H18="","Set due date",IF(H18&lt;'Review Brief'!$B$28,"Overdue","Scheduled"))))</f>
      </c>
      <c r="N18" s="22" t="str">
        <f>IF(COUNTA(A18:L18)=0,"",IF(A18="","Add ID; ","")&amp;IF(AND(A18&lt;&gt;"",COUNTIF(FindingsTable[Finding ID],A18)&gt;1),"Duplicate ID; ","")&amp;IF(B18="","Add claim link; ",IF(COUNTIF(ClaimsTable[Claim ID],B18)=0,"Unknown claim; ",""))&amp;IF(C18="","Set gap type; ","")&amp;IF(D18="","Describe finding; ","")&amp;IF(E18="","Set priority; ","")&amp;IF(F18="","Assign owner; ","")&amp;IF(G18="","Set action; ","")&amp;IF(H18="","Set due date; ","")&amp;IF(I18="","Set status; ","")&amp;IF(AND(I18="Closed",OR(J18="",K18="",L18="")),"Verify closure; ","")&amp;IF(AND(J18&lt;&gt;"",COUNTIFS(EvidenceTable[Evidence ID],J18,EvidenceTable[Claim ID],B18)=0),"Closure evidence not linked to claim; ",""))</f>
      </c>
    </row>
    <row r="19" ht="46" customHeight="1">
      <c r="A19" s="11"/>
      <c r="B19" s="11"/>
      <c r="C19" s="11"/>
      <c r="D19" s="11"/>
      <c r="E19" s="11"/>
      <c r="F19" s="11"/>
      <c r="G19" s="11"/>
      <c r="H19" s="23"/>
      <c r="I19" s="11"/>
      <c r="J19" s="11"/>
      <c r="K19" s="11"/>
      <c r="L19" s="23"/>
      <c r="M19" s="22" t="str">
        <f>IF(A19="","",IF(I19="Closed",IF(AND(J19&lt;&gt;"",K19&lt;&gt;"",L19&lt;&gt;"",COUNTIFS(EvidenceTable[Evidence ID],J19,EvidenceTable[Claim ID],B19)&gt;0),"Closed","Verify closure"),IF(H19="","Set due date",IF(H19&lt;'Review Brief'!$B$28,"Overdue","Scheduled"))))</f>
      </c>
      <c r="N19" s="22" t="str">
        <f>IF(COUNTA(A19:L19)=0,"",IF(A19="","Add ID; ","")&amp;IF(AND(A19&lt;&gt;"",COUNTIF(FindingsTable[Finding ID],A19)&gt;1),"Duplicate ID; ","")&amp;IF(B19="","Add claim link; ",IF(COUNTIF(ClaimsTable[Claim ID],B19)=0,"Unknown claim; ",""))&amp;IF(C19="","Set gap type; ","")&amp;IF(D19="","Describe finding; ","")&amp;IF(E19="","Set priority; ","")&amp;IF(F19="","Assign owner; ","")&amp;IF(G19="","Set action; ","")&amp;IF(H19="","Set due date; ","")&amp;IF(I19="","Set status; ","")&amp;IF(AND(I19="Closed",OR(J19="",K19="",L19="")),"Verify closure; ","")&amp;IF(AND(J19&lt;&gt;"",COUNTIFS(EvidenceTable[Evidence ID],J19,EvidenceTable[Claim ID],B19)=0),"Closure evidence not linked to claim; ",""))</f>
      </c>
    </row>
    <row r="20" ht="46" customHeight="1">
      <c r="A20" s="11"/>
      <c r="B20" s="11"/>
      <c r="C20" s="11"/>
      <c r="D20" s="11"/>
      <c r="E20" s="11"/>
      <c r="F20" s="11"/>
      <c r="G20" s="11"/>
      <c r="H20" s="23"/>
      <c r="I20" s="11"/>
      <c r="J20" s="11"/>
      <c r="K20" s="11"/>
      <c r="L20" s="23"/>
      <c r="M20" s="22" t="str">
        <f>IF(A20="","",IF(I20="Closed",IF(AND(J20&lt;&gt;"",K20&lt;&gt;"",L20&lt;&gt;"",COUNTIFS(EvidenceTable[Evidence ID],J20,EvidenceTable[Claim ID],B20)&gt;0),"Closed","Verify closure"),IF(H20="","Set due date",IF(H20&lt;'Review Brief'!$B$28,"Overdue","Scheduled"))))</f>
      </c>
      <c r="N20" s="22" t="str">
        <f>IF(COUNTA(A20:L20)=0,"",IF(A20="","Add ID; ","")&amp;IF(AND(A20&lt;&gt;"",COUNTIF(FindingsTable[Finding ID],A20)&gt;1),"Duplicate ID; ","")&amp;IF(B20="","Add claim link; ",IF(COUNTIF(ClaimsTable[Claim ID],B20)=0,"Unknown claim; ",""))&amp;IF(C20="","Set gap type; ","")&amp;IF(D20="","Describe finding; ","")&amp;IF(E20="","Set priority; ","")&amp;IF(F20="","Assign owner; ","")&amp;IF(G20="","Set action; ","")&amp;IF(H20="","Set due date; ","")&amp;IF(I20="","Set status; ","")&amp;IF(AND(I20="Closed",OR(J20="",K20="",L20="")),"Verify closure; ","")&amp;IF(AND(J20&lt;&gt;"",COUNTIFS(EvidenceTable[Evidence ID],J20,EvidenceTable[Claim ID],B20)=0),"Closure evidence not linked to claim; ",""))</f>
      </c>
    </row>
    <row r="21" ht="46" customHeight="1">
      <c r="A21" s="11"/>
      <c r="B21" s="11"/>
      <c r="C21" s="11"/>
      <c r="D21" s="11"/>
      <c r="E21" s="11"/>
      <c r="F21" s="11"/>
      <c r="G21" s="11"/>
      <c r="H21" s="23"/>
      <c r="I21" s="11"/>
      <c r="J21" s="11"/>
      <c r="K21" s="11"/>
      <c r="L21" s="23"/>
      <c r="M21" s="22" t="str">
        <f>IF(A21="","",IF(I21="Closed",IF(AND(J21&lt;&gt;"",K21&lt;&gt;"",L21&lt;&gt;"",COUNTIFS(EvidenceTable[Evidence ID],J21,EvidenceTable[Claim ID],B21)&gt;0),"Closed","Verify closure"),IF(H21="","Set due date",IF(H21&lt;'Review Brief'!$B$28,"Overdue","Scheduled"))))</f>
      </c>
      <c r="N21" s="22" t="str">
        <f>IF(COUNTA(A21:L21)=0,"",IF(A21="","Add ID; ","")&amp;IF(AND(A21&lt;&gt;"",COUNTIF(FindingsTable[Finding ID],A21)&gt;1),"Duplicate ID; ","")&amp;IF(B21="","Add claim link; ",IF(COUNTIF(ClaimsTable[Claim ID],B21)=0,"Unknown claim; ",""))&amp;IF(C21="","Set gap type; ","")&amp;IF(D21="","Describe finding; ","")&amp;IF(E21="","Set priority; ","")&amp;IF(F21="","Assign owner; ","")&amp;IF(G21="","Set action; ","")&amp;IF(H21="","Set due date; ","")&amp;IF(I21="","Set status; ","")&amp;IF(AND(I21="Closed",OR(J21="",K21="",L21="")),"Verify closure; ","")&amp;IF(AND(J21&lt;&gt;"",COUNTIFS(EvidenceTable[Evidence ID],J21,EvidenceTable[Claim ID],B21)=0),"Closure evidence not linked to claim; ",""))</f>
      </c>
    </row>
    <row r="22" ht="46" customHeight="1">
      <c r="A22" s="11"/>
      <c r="B22" s="11"/>
      <c r="C22" s="11"/>
      <c r="D22" s="11"/>
      <c r="E22" s="11"/>
      <c r="F22" s="11"/>
      <c r="G22" s="11"/>
      <c r="H22" s="23"/>
      <c r="I22" s="11"/>
      <c r="J22" s="11"/>
      <c r="K22" s="11"/>
      <c r="L22" s="23"/>
      <c r="M22" s="22" t="str">
        <f>IF(A22="","",IF(I22="Closed",IF(AND(J22&lt;&gt;"",K22&lt;&gt;"",L22&lt;&gt;"",COUNTIFS(EvidenceTable[Evidence ID],J22,EvidenceTable[Claim ID],B22)&gt;0),"Closed","Verify closure"),IF(H22="","Set due date",IF(H22&lt;'Review Brief'!$B$28,"Overdue","Scheduled"))))</f>
      </c>
      <c r="N22" s="22" t="str">
        <f>IF(COUNTA(A22:L22)=0,"",IF(A22="","Add ID; ","")&amp;IF(AND(A22&lt;&gt;"",COUNTIF(FindingsTable[Finding ID],A22)&gt;1),"Duplicate ID; ","")&amp;IF(B22="","Add claim link; ",IF(COUNTIF(ClaimsTable[Claim ID],B22)=0,"Unknown claim; ",""))&amp;IF(C22="","Set gap type; ","")&amp;IF(D22="","Describe finding; ","")&amp;IF(E22="","Set priority; ","")&amp;IF(F22="","Assign owner; ","")&amp;IF(G22="","Set action; ","")&amp;IF(H22="","Set due date; ","")&amp;IF(I22="","Set status; ","")&amp;IF(AND(I22="Closed",OR(J22="",K22="",L22="")),"Verify closure; ","")&amp;IF(AND(J22&lt;&gt;"",COUNTIFS(EvidenceTable[Evidence ID],J22,EvidenceTable[Claim ID],B22)=0),"Closure evidence not linked to claim; ",""))</f>
      </c>
    </row>
    <row r="23" ht="46" customHeight="1">
      <c r="A23" s="11"/>
      <c r="B23" s="11"/>
      <c r="C23" s="11"/>
      <c r="D23" s="11"/>
      <c r="E23" s="11"/>
      <c r="F23" s="11"/>
      <c r="G23" s="11"/>
      <c r="H23" s="23"/>
      <c r="I23" s="11"/>
      <c r="J23" s="11"/>
      <c r="K23" s="11"/>
      <c r="L23" s="23"/>
      <c r="M23" s="22" t="str">
        <f>IF(A23="","",IF(I23="Closed",IF(AND(J23&lt;&gt;"",K23&lt;&gt;"",L23&lt;&gt;"",COUNTIFS(EvidenceTable[Evidence ID],J23,EvidenceTable[Claim ID],B23)&gt;0),"Closed","Verify closure"),IF(H23="","Set due date",IF(H23&lt;'Review Brief'!$B$28,"Overdue","Scheduled"))))</f>
      </c>
      <c r="N23" s="22" t="str">
        <f>IF(COUNTA(A23:L23)=0,"",IF(A23="","Add ID; ","")&amp;IF(AND(A23&lt;&gt;"",COUNTIF(FindingsTable[Finding ID],A23)&gt;1),"Duplicate ID; ","")&amp;IF(B23="","Add claim link; ",IF(COUNTIF(ClaimsTable[Claim ID],B23)=0,"Unknown claim; ",""))&amp;IF(C23="","Set gap type; ","")&amp;IF(D23="","Describe finding; ","")&amp;IF(E23="","Set priority; ","")&amp;IF(F23="","Assign owner; ","")&amp;IF(G23="","Set action; ","")&amp;IF(H23="","Set due date; ","")&amp;IF(I23="","Set status; ","")&amp;IF(AND(I23="Closed",OR(J23="",K23="",L23="")),"Verify closure; ","")&amp;IF(AND(J23&lt;&gt;"",COUNTIFS(EvidenceTable[Evidence ID],J23,EvidenceTable[Claim ID],B23)=0),"Closure evidence not linked to claim; ",""))</f>
      </c>
    </row>
    <row r="24" ht="46" customHeight="1">
      <c r="A24" s="11"/>
      <c r="B24" s="11"/>
      <c r="C24" s="11"/>
      <c r="D24" s="11"/>
      <c r="E24" s="11"/>
      <c r="F24" s="11"/>
      <c r="G24" s="11"/>
      <c r="H24" s="23"/>
      <c r="I24" s="11"/>
      <c r="J24" s="11"/>
      <c r="K24" s="11"/>
      <c r="L24" s="23"/>
      <c r="M24" s="22" t="str">
        <f>IF(A24="","",IF(I24="Closed",IF(AND(J24&lt;&gt;"",K24&lt;&gt;"",L24&lt;&gt;"",COUNTIFS(EvidenceTable[Evidence ID],J24,EvidenceTable[Claim ID],B24)&gt;0),"Closed","Verify closure"),IF(H24="","Set due date",IF(H24&lt;'Review Brief'!$B$28,"Overdue","Scheduled"))))</f>
      </c>
      <c r="N24" s="22" t="str">
        <f>IF(COUNTA(A24:L24)=0,"",IF(A24="","Add ID; ","")&amp;IF(AND(A24&lt;&gt;"",COUNTIF(FindingsTable[Finding ID],A24)&gt;1),"Duplicate ID; ","")&amp;IF(B24="","Add claim link; ",IF(COUNTIF(ClaimsTable[Claim ID],B24)=0,"Unknown claim; ",""))&amp;IF(C24="","Set gap type; ","")&amp;IF(D24="","Describe finding; ","")&amp;IF(E24="","Set priority; ","")&amp;IF(F24="","Assign owner; ","")&amp;IF(G24="","Set action; ","")&amp;IF(H24="","Set due date; ","")&amp;IF(I24="","Set status; ","")&amp;IF(AND(I24="Closed",OR(J24="",K24="",L24="")),"Verify closure; ","")&amp;IF(AND(J24&lt;&gt;"",COUNTIFS(EvidenceTable[Evidence ID],J24,EvidenceTable[Claim ID],B24)=0),"Closure evidence not linked to claim; ",""))</f>
      </c>
    </row>
    <row r="25" ht="46" customHeight="1">
      <c r="A25" s="11"/>
      <c r="B25" s="11"/>
      <c r="C25" s="11"/>
      <c r="D25" s="11"/>
      <c r="E25" s="11"/>
      <c r="F25" s="11"/>
      <c r="G25" s="11"/>
      <c r="H25" s="23"/>
      <c r="I25" s="11"/>
      <c r="J25" s="11"/>
      <c r="K25" s="11"/>
      <c r="L25" s="23"/>
      <c r="M25" s="22" t="str">
        <f>IF(A25="","",IF(I25="Closed",IF(AND(J25&lt;&gt;"",K25&lt;&gt;"",L25&lt;&gt;"",COUNTIFS(EvidenceTable[Evidence ID],J25,EvidenceTable[Claim ID],B25)&gt;0),"Closed","Verify closure"),IF(H25="","Set due date",IF(H25&lt;'Review Brief'!$B$28,"Overdue","Scheduled"))))</f>
      </c>
      <c r="N25" s="22" t="str">
        <f>IF(COUNTA(A25:L25)=0,"",IF(A25="","Add ID; ","")&amp;IF(AND(A25&lt;&gt;"",COUNTIF(FindingsTable[Finding ID],A25)&gt;1),"Duplicate ID; ","")&amp;IF(B25="","Add claim link; ",IF(COUNTIF(ClaimsTable[Claim ID],B25)=0,"Unknown claim; ",""))&amp;IF(C25="","Set gap type; ","")&amp;IF(D25="","Describe finding; ","")&amp;IF(E25="","Set priority; ","")&amp;IF(F25="","Assign owner; ","")&amp;IF(G25="","Set action; ","")&amp;IF(H25="","Set due date; ","")&amp;IF(I25="","Set status; ","")&amp;IF(AND(I25="Closed",OR(J25="",K25="",L25="")),"Verify closure; ","")&amp;IF(AND(J25&lt;&gt;"",COUNTIFS(EvidenceTable[Evidence ID],J25,EvidenceTable[Claim ID],B25)=0),"Closure evidence not linked to claim; ",""))</f>
      </c>
    </row>
    <row r="26" ht="46" customHeight="1">
      <c r="A26" s="11"/>
      <c r="B26" s="11"/>
      <c r="C26" s="11"/>
      <c r="D26" s="11"/>
      <c r="E26" s="11"/>
      <c r="F26" s="11"/>
      <c r="G26" s="11"/>
      <c r="H26" s="23"/>
      <c r="I26" s="11"/>
      <c r="J26" s="11"/>
      <c r="K26" s="11"/>
      <c r="L26" s="23"/>
      <c r="M26" s="22" t="str">
        <f>IF(A26="","",IF(I26="Closed",IF(AND(J26&lt;&gt;"",K26&lt;&gt;"",L26&lt;&gt;"",COUNTIFS(EvidenceTable[Evidence ID],J26,EvidenceTable[Claim ID],B26)&gt;0),"Closed","Verify closure"),IF(H26="","Set due date",IF(H26&lt;'Review Brief'!$B$28,"Overdue","Scheduled"))))</f>
      </c>
      <c r="N26" s="22" t="str">
        <f>IF(COUNTA(A26:L26)=0,"",IF(A26="","Add ID; ","")&amp;IF(AND(A26&lt;&gt;"",COUNTIF(FindingsTable[Finding ID],A26)&gt;1),"Duplicate ID; ","")&amp;IF(B26="","Add claim link; ",IF(COUNTIF(ClaimsTable[Claim ID],B26)=0,"Unknown claim; ",""))&amp;IF(C26="","Set gap type; ","")&amp;IF(D26="","Describe finding; ","")&amp;IF(E26="","Set priority; ","")&amp;IF(F26="","Assign owner; ","")&amp;IF(G26="","Set action; ","")&amp;IF(H26="","Set due date; ","")&amp;IF(I26="","Set status; ","")&amp;IF(AND(I26="Closed",OR(J26="",K26="",L26="")),"Verify closure; ","")&amp;IF(AND(J26&lt;&gt;"",COUNTIFS(EvidenceTable[Evidence ID],J26,EvidenceTable[Claim ID],B26)=0),"Closure evidence not linked to claim; ",""))</f>
      </c>
    </row>
    <row r="27" ht="46" customHeight="1">
      <c r="A27" s="11"/>
      <c r="B27" s="11"/>
      <c r="C27" s="11"/>
      <c r="D27" s="11"/>
      <c r="E27" s="11"/>
      <c r="F27" s="11"/>
      <c r="G27" s="11"/>
      <c r="H27" s="23"/>
      <c r="I27" s="11"/>
      <c r="J27" s="11"/>
      <c r="K27" s="11"/>
      <c r="L27" s="23"/>
      <c r="M27" s="22" t="str">
        <f>IF(A27="","",IF(I27="Closed",IF(AND(J27&lt;&gt;"",K27&lt;&gt;"",L27&lt;&gt;"",COUNTIFS(EvidenceTable[Evidence ID],J27,EvidenceTable[Claim ID],B27)&gt;0),"Closed","Verify closure"),IF(H27="","Set due date",IF(H27&lt;'Review Brief'!$B$28,"Overdue","Scheduled"))))</f>
      </c>
      <c r="N27" s="22" t="str">
        <f>IF(COUNTA(A27:L27)=0,"",IF(A27="","Add ID; ","")&amp;IF(AND(A27&lt;&gt;"",COUNTIF(FindingsTable[Finding ID],A27)&gt;1),"Duplicate ID; ","")&amp;IF(B27="","Add claim link; ",IF(COUNTIF(ClaimsTable[Claim ID],B27)=0,"Unknown claim; ",""))&amp;IF(C27="","Set gap type; ","")&amp;IF(D27="","Describe finding; ","")&amp;IF(E27="","Set priority; ","")&amp;IF(F27="","Assign owner; ","")&amp;IF(G27="","Set action; ","")&amp;IF(H27="","Set due date; ","")&amp;IF(I27="","Set status; ","")&amp;IF(AND(I27="Closed",OR(J27="",K27="",L27="")),"Verify closure; ","")&amp;IF(AND(J27&lt;&gt;"",COUNTIFS(EvidenceTable[Evidence ID],J27,EvidenceTable[Claim ID],B27)=0),"Closure evidence not linked to claim; ",""))</f>
      </c>
    </row>
    <row r="28" ht="46" customHeight="1">
      <c r="A28" s="11"/>
      <c r="B28" s="11"/>
      <c r="C28" s="11"/>
      <c r="D28" s="11"/>
      <c r="E28" s="11"/>
      <c r="F28" s="11"/>
      <c r="G28" s="11"/>
      <c r="H28" s="23"/>
      <c r="I28" s="11"/>
      <c r="J28" s="11"/>
      <c r="K28" s="11"/>
      <c r="L28" s="23"/>
      <c r="M28" s="22" t="str">
        <f>IF(A28="","",IF(I28="Closed",IF(AND(J28&lt;&gt;"",K28&lt;&gt;"",L28&lt;&gt;"",COUNTIFS(EvidenceTable[Evidence ID],J28,EvidenceTable[Claim ID],B28)&gt;0),"Closed","Verify closure"),IF(H28="","Set due date",IF(H28&lt;'Review Brief'!$B$28,"Overdue","Scheduled"))))</f>
      </c>
      <c r="N28" s="22" t="str">
        <f>IF(COUNTA(A28:L28)=0,"",IF(A28="","Add ID; ","")&amp;IF(AND(A28&lt;&gt;"",COUNTIF(FindingsTable[Finding ID],A28)&gt;1),"Duplicate ID; ","")&amp;IF(B28="","Add claim link; ",IF(COUNTIF(ClaimsTable[Claim ID],B28)=0,"Unknown claim; ",""))&amp;IF(C28="","Set gap type; ","")&amp;IF(D28="","Describe finding; ","")&amp;IF(E28="","Set priority; ","")&amp;IF(F28="","Assign owner; ","")&amp;IF(G28="","Set action; ","")&amp;IF(H28="","Set due date; ","")&amp;IF(I28="","Set status; ","")&amp;IF(AND(I28="Closed",OR(J28="",K28="",L28="")),"Verify closure; ","")&amp;IF(AND(J28&lt;&gt;"",COUNTIFS(EvidenceTable[Evidence ID],J28,EvidenceTable[Claim ID],B28)=0),"Closure evidence not linked to claim; ",""))</f>
      </c>
    </row>
    <row r="29" ht="46" customHeight="1">
      <c r="A29" s="11"/>
      <c r="B29" s="11"/>
      <c r="C29" s="11"/>
      <c r="D29" s="11"/>
      <c r="E29" s="11"/>
      <c r="F29" s="11"/>
      <c r="G29" s="11"/>
      <c r="H29" s="23"/>
      <c r="I29" s="11"/>
      <c r="J29" s="11"/>
      <c r="K29" s="11"/>
      <c r="L29" s="23"/>
      <c r="M29" s="22" t="str">
        <f>IF(A29="","",IF(I29="Closed",IF(AND(J29&lt;&gt;"",K29&lt;&gt;"",L29&lt;&gt;"",COUNTIFS(EvidenceTable[Evidence ID],J29,EvidenceTable[Claim ID],B29)&gt;0),"Closed","Verify closure"),IF(H29="","Set due date",IF(H29&lt;'Review Brief'!$B$28,"Overdue","Scheduled"))))</f>
      </c>
      <c r="N29" s="22" t="str">
        <f>IF(COUNTA(A29:L29)=0,"",IF(A29="","Add ID; ","")&amp;IF(AND(A29&lt;&gt;"",COUNTIF(FindingsTable[Finding ID],A29)&gt;1),"Duplicate ID; ","")&amp;IF(B29="","Add claim link; ",IF(COUNTIF(ClaimsTable[Claim ID],B29)=0,"Unknown claim; ",""))&amp;IF(C29="","Set gap type; ","")&amp;IF(D29="","Describe finding; ","")&amp;IF(E29="","Set priority; ","")&amp;IF(F29="","Assign owner; ","")&amp;IF(G29="","Set action; ","")&amp;IF(H29="","Set due date; ","")&amp;IF(I29="","Set status; ","")&amp;IF(AND(I29="Closed",OR(J29="",K29="",L29="")),"Verify closure; ","")&amp;IF(AND(J29&lt;&gt;"",COUNTIFS(EvidenceTable[Evidence ID],J29,EvidenceTable[Claim ID],B29)=0),"Closure evidence not linked to claim; ",""))</f>
      </c>
    </row>
    <row r="30" ht="46" customHeight="1">
      <c r="A30" s="11"/>
      <c r="B30" s="11"/>
      <c r="C30" s="11"/>
      <c r="D30" s="11"/>
      <c r="E30" s="11"/>
      <c r="F30" s="11"/>
      <c r="G30" s="11"/>
      <c r="H30" s="23"/>
      <c r="I30" s="11"/>
      <c r="J30" s="11"/>
      <c r="K30" s="11"/>
      <c r="L30" s="23"/>
      <c r="M30" s="22" t="str">
        <f>IF(A30="","",IF(I30="Closed",IF(AND(J30&lt;&gt;"",K30&lt;&gt;"",L30&lt;&gt;"",COUNTIFS(EvidenceTable[Evidence ID],J30,EvidenceTable[Claim ID],B30)&gt;0),"Closed","Verify closure"),IF(H30="","Set due date",IF(H30&lt;'Review Brief'!$B$28,"Overdue","Scheduled"))))</f>
      </c>
      <c r="N30" s="22" t="str">
        <f>IF(COUNTA(A30:L30)=0,"",IF(A30="","Add ID; ","")&amp;IF(AND(A30&lt;&gt;"",COUNTIF(FindingsTable[Finding ID],A30)&gt;1),"Duplicate ID; ","")&amp;IF(B30="","Add claim link; ",IF(COUNTIF(ClaimsTable[Claim ID],B30)=0,"Unknown claim; ",""))&amp;IF(C30="","Set gap type; ","")&amp;IF(D30="","Describe finding; ","")&amp;IF(E30="","Set priority; ","")&amp;IF(F30="","Assign owner; ","")&amp;IF(G30="","Set action; ","")&amp;IF(H30="","Set due date; ","")&amp;IF(I30="","Set status; ","")&amp;IF(AND(I30="Closed",OR(J30="",K30="",L30="")),"Verify closure; ","")&amp;IF(AND(J30&lt;&gt;"",COUNTIFS(EvidenceTable[Evidence ID],J30,EvidenceTable[Claim ID],B30)=0),"Closure evidence not linked to claim; ",""))</f>
      </c>
    </row>
    <row r="31" ht="46" customHeight="1">
      <c r="A31" s="11"/>
      <c r="B31" s="11"/>
      <c r="C31" s="11"/>
      <c r="D31" s="11"/>
      <c r="E31" s="11"/>
      <c r="F31" s="11"/>
      <c r="G31" s="11"/>
      <c r="H31" s="23"/>
      <c r="I31" s="11"/>
      <c r="J31" s="11"/>
      <c r="K31" s="11"/>
      <c r="L31" s="23"/>
      <c r="M31" s="22" t="str">
        <f>IF(A31="","",IF(I31="Closed",IF(AND(J31&lt;&gt;"",K31&lt;&gt;"",L31&lt;&gt;"",COUNTIFS(EvidenceTable[Evidence ID],J31,EvidenceTable[Claim ID],B31)&gt;0),"Closed","Verify closure"),IF(H31="","Set due date",IF(H31&lt;'Review Brief'!$B$28,"Overdue","Scheduled"))))</f>
      </c>
      <c r="N31" s="22" t="str">
        <f>IF(COUNTA(A31:L31)=0,"",IF(A31="","Add ID; ","")&amp;IF(AND(A31&lt;&gt;"",COUNTIF(FindingsTable[Finding ID],A31)&gt;1),"Duplicate ID; ","")&amp;IF(B31="","Add claim link; ",IF(COUNTIF(ClaimsTable[Claim ID],B31)=0,"Unknown claim; ",""))&amp;IF(C31="","Set gap type; ","")&amp;IF(D31="","Describe finding; ","")&amp;IF(E31="","Set priority; ","")&amp;IF(F31="","Assign owner; ","")&amp;IF(G31="","Set action; ","")&amp;IF(H31="","Set due date; ","")&amp;IF(I31="","Set status; ","")&amp;IF(AND(I31="Closed",OR(J31="",K31="",L31="")),"Verify closure; ","")&amp;IF(AND(J31&lt;&gt;"",COUNTIFS(EvidenceTable[Evidence ID],J31,EvidenceTable[Claim ID],B31)=0),"Closure evidence not linked to claim; ",""))</f>
      </c>
    </row>
    <row r="32" ht="46" customHeight="1">
      <c r="A32" s="11"/>
      <c r="B32" s="11"/>
      <c r="C32" s="11"/>
      <c r="D32" s="11"/>
      <c r="E32" s="11"/>
      <c r="F32" s="11"/>
      <c r="G32" s="11"/>
      <c r="H32" s="23"/>
      <c r="I32" s="11"/>
      <c r="J32" s="11"/>
      <c r="K32" s="11"/>
      <c r="L32" s="23"/>
      <c r="M32" s="22" t="str">
        <f>IF(A32="","",IF(I32="Closed",IF(AND(J32&lt;&gt;"",K32&lt;&gt;"",L32&lt;&gt;"",COUNTIFS(EvidenceTable[Evidence ID],J32,EvidenceTable[Claim ID],B32)&gt;0),"Closed","Verify closure"),IF(H32="","Set due date",IF(H32&lt;'Review Brief'!$B$28,"Overdue","Scheduled"))))</f>
      </c>
      <c r="N32" s="22" t="str">
        <f>IF(COUNTA(A32:L32)=0,"",IF(A32="","Add ID; ","")&amp;IF(AND(A32&lt;&gt;"",COUNTIF(FindingsTable[Finding ID],A32)&gt;1),"Duplicate ID; ","")&amp;IF(B32="","Add claim link; ",IF(COUNTIF(ClaimsTable[Claim ID],B32)=0,"Unknown claim; ",""))&amp;IF(C32="","Set gap type; ","")&amp;IF(D32="","Describe finding; ","")&amp;IF(E32="","Set priority; ","")&amp;IF(F32="","Assign owner; ","")&amp;IF(G32="","Set action; ","")&amp;IF(H32="","Set due date; ","")&amp;IF(I32="","Set status; ","")&amp;IF(AND(I32="Closed",OR(J32="",K32="",L32="")),"Verify closure; ","")&amp;IF(AND(J32&lt;&gt;"",COUNTIFS(EvidenceTable[Evidence ID],J32,EvidenceTable[Claim ID],B32)=0),"Closure evidence not linked to claim; ",""))</f>
      </c>
    </row>
    <row r="33" ht="46" customHeight="1">
      <c r="A33" s="11"/>
      <c r="B33" s="11"/>
      <c r="C33" s="11"/>
      <c r="D33" s="11"/>
      <c r="E33" s="11"/>
      <c r="F33" s="11"/>
      <c r="G33" s="11"/>
      <c r="H33" s="23"/>
      <c r="I33" s="11"/>
      <c r="J33" s="11"/>
      <c r="K33" s="11"/>
      <c r="L33" s="23"/>
      <c r="M33" s="22" t="str">
        <f>IF(A33="","",IF(I33="Closed",IF(AND(J33&lt;&gt;"",K33&lt;&gt;"",L33&lt;&gt;"",COUNTIFS(EvidenceTable[Evidence ID],J33,EvidenceTable[Claim ID],B33)&gt;0),"Closed","Verify closure"),IF(H33="","Set due date",IF(H33&lt;'Review Brief'!$B$28,"Overdue","Scheduled"))))</f>
      </c>
      <c r="N33" s="22" t="str">
        <f>IF(COUNTA(A33:L33)=0,"",IF(A33="","Add ID; ","")&amp;IF(AND(A33&lt;&gt;"",COUNTIF(FindingsTable[Finding ID],A33)&gt;1),"Duplicate ID; ","")&amp;IF(B33="","Add claim link; ",IF(COUNTIF(ClaimsTable[Claim ID],B33)=0,"Unknown claim; ",""))&amp;IF(C33="","Set gap type; ","")&amp;IF(D33="","Describe finding; ","")&amp;IF(E33="","Set priority; ","")&amp;IF(F33="","Assign owner; ","")&amp;IF(G33="","Set action; ","")&amp;IF(H33="","Set due date; ","")&amp;IF(I33="","Set status; ","")&amp;IF(AND(I33="Closed",OR(J33="",K33="",L33="")),"Verify closure; ","")&amp;IF(AND(J33&lt;&gt;"",COUNTIFS(EvidenceTable[Evidence ID],J33,EvidenceTable[Claim ID],B33)=0),"Closure evidence not linked to claim; ",""))</f>
      </c>
    </row>
    <row r="34" ht="46" customHeight="1">
      <c r="A34" s="11"/>
      <c r="B34" s="11"/>
      <c r="C34" s="11"/>
      <c r="D34" s="11"/>
      <c r="E34" s="11"/>
      <c r="F34" s="11"/>
      <c r="G34" s="11"/>
      <c r="H34" s="23"/>
      <c r="I34" s="11"/>
      <c r="J34" s="11"/>
      <c r="K34" s="11"/>
      <c r="L34" s="23"/>
      <c r="M34" s="22" t="str">
        <f>IF(A34="","",IF(I34="Closed",IF(AND(J34&lt;&gt;"",K34&lt;&gt;"",L34&lt;&gt;"",COUNTIFS(EvidenceTable[Evidence ID],J34,EvidenceTable[Claim ID],B34)&gt;0),"Closed","Verify closure"),IF(H34="","Set due date",IF(H34&lt;'Review Brief'!$B$28,"Overdue","Scheduled"))))</f>
      </c>
      <c r="N34" s="22" t="str">
        <f>IF(COUNTA(A34:L34)=0,"",IF(A34="","Add ID; ","")&amp;IF(AND(A34&lt;&gt;"",COUNTIF(FindingsTable[Finding ID],A34)&gt;1),"Duplicate ID; ","")&amp;IF(B34="","Add claim link; ",IF(COUNTIF(ClaimsTable[Claim ID],B34)=0,"Unknown claim; ",""))&amp;IF(C34="","Set gap type; ","")&amp;IF(D34="","Describe finding; ","")&amp;IF(E34="","Set priority; ","")&amp;IF(F34="","Assign owner; ","")&amp;IF(G34="","Set action; ","")&amp;IF(H34="","Set due date; ","")&amp;IF(I34="","Set status; ","")&amp;IF(AND(I34="Closed",OR(J34="",K34="",L34="")),"Verify closure; ","")&amp;IF(AND(J34&lt;&gt;"",COUNTIFS(EvidenceTable[Evidence ID],J34,EvidenceTable[Claim ID],B34)=0),"Closure evidence not linked to claim; ",""))</f>
      </c>
    </row>
    <row r="35" ht="46" customHeight="1">
      <c r="A35" s="11"/>
      <c r="B35" s="11"/>
      <c r="C35" s="11"/>
      <c r="D35" s="11"/>
      <c r="E35" s="11"/>
      <c r="F35" s="11"/>
      <c r="G35" s="11"/>
      <c r="H35" s="23"/>
      <c r="I35" s="11"/>
      <c r="J35" s="11"/>
      <c r="K35" s="11"/>
      <c r="L35" s="23"/>
      <c r="M35" s="22" t="str">
        <f>IF(A35="","",IF(I35="Closed",IF(AND(J35&lt;&gt;"",K35&lt;&gt;"",L35&lt;&gt;"",COUNTIFS(EvidenceTable[Evidence ID],J35,EvidenceTable[Claim ID],B35)&gt;0),"Closed","Verify closure"),IF(H35="","Set due date",IF(H35&lt;'Review Brief'!$B$28,"Overdue","Scheduled"))))</f>
      </c>
      <c r="N35" s="22" t="str">
        <f>IF(COUNTA(A35:L35)=0,"",IF(A35="","Add ID; ","")&amp;IF(AND(A35&lt;&gt;"",COUNTIF(FindingsTable[Finding ID],A35)&gt;1),"Duplicate ID; ","")&amp;IF(B35="","Add claim link; ",IF(COUNTIF(ClaimsTable[Claim ID],B35)=0,"Unknown claim; ",""))&amp;IF(C35="","Set gap type; ","")&amp;IF(D35="","Describe finding; ","")&amp;IF(E35="","Set priority; ","")&amp;IF(F35="","Assign owner; ","")&amp;IF(G35="","Set action; ","")&amp;IF(H35="","Set due date; ","")&amp;IF(I35="","Set status; ","")&amp;IF(AND(I35="Closed",OR(J35="",K35="",L35="")),"Verify closure; ","")&amp;IF(AND(J35&lt;&gt;"",COUNTIFS(EvidenceTable[Evidence ID],J35,EvidenceTable[Claim ID],B35)=0),"Closure evidence not linked to claim; ",""))</f>
      </c>
    </row>
    <row r="36" ht="46" customHeight="1">
      <c r="A36" s="11"/>
      <c r="B36" s="11"/>
      <c r="C36" s="11"/>
      <c r="D36" s="11"/>
      <c r="E36" s="11"/>
      <c r="F36" s="11"/>
      <c r="G36" s="11"/>
      <c r="H36" s="23"/>
      <c r="I36" s="11"/>
      <c r="J36" s="11"/>
      <c r="K36" s="11"/>
      <c r="L36" s="23"/>
      <c r="M36" s="22" t="str">
        <f>IF(A36="","",IF(I36="Closed",IF(AND(J36&lt;&gt;"",K36&lt;&gt;"",L36&lt;&gt;"",COUNTIFS(EvidenceTable[Evidence ID],J36,EvidenceTable[Claim ID],B36)&gt;0),"Closed","Verify closure"),IF(H36="","Set due date",IF(H36&lt;'Review Brief'!$B$28,"Overdue","Scheduled"))))</f>
      </c>
      <c r="N36" s="22" t="str">
        <f>IF(COUNTA(A36:L36)=0,"",IF(A36="","Add ID; ","")&amp;IF(AND(A36&lt;&gt;"",COUNTIF(FindingsTable[Finding ID],A36)&gt;1),"Duplicate ID; ","")&amp;IF(B36="","Add claim link; ",IF(COUNTIF(ClaimsTable[Claim ID],B36)=0,"Unknown claim; ",""))&amp;IF(C36="","Set gap type; ","")&amp;IF(D36="","Describe finding; ","")&amp;IF(E36="","Set priority; ","")&amp;IF(F36="","Assign owner; ","")&amp;IF(G36="","Set action; ","")&amp;IF(H36="","Set due date; ","")&amp;IF(I36="","Set status; ","")&amp;IF(AND(I36="Closed",OR(J36="",K36="",L36="")),"Verify closure; ","")&amp;IF(AND(J36&lt;&gt;"",COUNTIFS(EvidenceTable[Evidence ID],J36,EvidenceTable[Claim ID],B36)=0),"Closure evidence not linked to claim; ",""))</f>
      </c>
    </row>
    <row r="37" ht="46" customHeight="1">
      <c r="A37" s="11"/>
      <c r="B37" s="11"/>
      <c r="C37" s="11"/>
      <c r="D37" s="11"/>
      <c r="E37" s="11"/>
      <c r="F37" s="11"/>
      <c r="G37" s="11"/>
      <c r="H37" s="23"/>
      <c r="I37" s="11"/>
      <c r="J37" s="11"/>
      <c r="K37" s="11"/>
      <c r="L37" s="23"/>
      <c r="M37" s="22" t="str">
        <f>IF(A37="","",IF(I37="Closed",IF(AND(J37&lt;&gt;"",K37&lt;&gt;"",L37&lt;&gt;"",COUNTIFS(EvidenceTable[Evidence ID],J37,EvidenceTable[Claim ID],B37)&gt;0),"Closed","Verify closure"),IF(H37="","Set due date",IF(H37&lt;'Review Brief'!$B$28,"Overdue","Scheduled"))))</f>
      </c>
      <c r="N37" s="22" t="str">
        <f>IF(COUNTA(A37:L37)=0,"",IF(A37="","Add ID; ","")&amp;IF(AND(A37&lt;&gt;"",COUNTIF(FindingsTable[Finding ID],A37)&gt;1),"Duplicate ID; ","")&amp;IF(B37="","Add claim link; ",IF(COUNTIF(ClaimsTable[Claim ID],B37)=0,"Unknown claim; ",""))&amp;IF(C37="","Set gap type; ","")&amp;IF(D37="","Describe finding; ","")&amp;IF(E37="","Set priority; ","")&amp;IF(F37="","Assign owner; ","")&amp;IF(G37="","Set action; ","")&amp;IF(H37="","Set due date; ","")&amp;IF(I37="","Set status; ","")&amp;IF(AND(I37="Closed",OR(J37="",K37="",L37="")),"Verify closure; ","")&amp;IF(AND(J37&lt;&gt;"",COUNTIFS(EvidenceTable[Evidence ID],J37,EvidenceTable[Claim ID],B37)=0),"Closure evidence not linked to claim; ",""))</f>
      </c>
    </row>
    <row r="38" ht="46" customHeight="1">
      <c r="A38" s="11"/>
      <c r="B38" s="11"/>
      <c r="C38" s="11"/>
      <c r="D38" s="11"/>
      <c r="E38" s="11"/>
      <c r="F38" s="11"/>
      <c r="G38" s="11"/>
      <c r="H38" s="23"/>
      <c r="I38" s="11"/>
      <c r="J38" s="11"/>
      <c r="K38" s="11"/>
      <c r="L38" s="23"/>
      <c r="M38" s="22" t="str">
        <f>IF(A38="","",IF(I38="Closed",IF(AND(J38&lt;&gt;"",K38&lt;&gt;"",L38&lt;&gt;"",COUNTIFS(EvidenceTable[Evidence ID],J38,EvidenceTable[Claim ID],B38)&gt;0),"Closed","Verify closure"),IF(H38="","Set due date",IF(H38&lt;'Review Brief'!$B$28,"Overdue","Scheduled"))))</f>
      </c>
      <c r="N38" s="22" t="str">
        <f>IF(COUNTA(A38:L38)=0,"",IF(A38="","Add ID; ","")&amp;IF(AND(A38&lt;&gt;"",COUNTIF(FindingsTable[Finding ID],A38)&gt;1),"Duplicate ID; ","")&amp;IF(B38="","Add claim link; ",IF(COUNTIF(ClaimsTable[Claim ID],B38)=0,"Unknown claim; ",""))&amp;IF(C38="","Set gap type; ","")&amp;IF(D38="","Describe finding; ","")&amp;IF(E38="","Set priority; ","")&amp;IF(F38="","Assign owner; ","")&amp;IF(G38="","Set action; ","")&amp;IF(H38="","Set due date; ","")&amp;IF(I38="","Set status; ","")&amp;IF(AND(I38="Closed",OR(J38="",K38="",L38="")),"Verify closure; ","")&amp;IF(AND(J38&lt;&gt;"",COUNTIFS(EvidenceTable[Evidence ID],J38,EvidenceTable[Claim ID],B38)=0),"Closure evidence not linked to claim; ",""))</f>
      </c>
    </row>
    <row r="39" ht="46" customHeight="1">
      <c r="A39" s="11"/>
      <c r="B39" s="11"/>
      <c r="C39" s="11"/>
      <c r="D39" s="11"/>
      <c r="E39" s="11"/>
      <c r="F39" s="11"/>
      <c r="G39" s="11"/>
      <c r="H39" s="23"/>
      <c r="I39" s="11"/>
      <c r="J39" s="11"/>
      <c r="K39" s="11"/>
      <c r="L39" s="23"/>
      <c r="M39" s="22" t="str">
        <f>IF(A39="","",IF(I39="Closed",IF(AND(J39&lt;&gt;"",K39&lt;&gt;"",L39&lt;&gt;"",COUNTIFS(EvidenceTable[Evidence ID],J39,EvidenceTable[Claim ID],B39)&gt;0),"Closed","Verify closure"),IF(H39="","Set due date",IF(H39&lt;'Review Brief'!$B$28,"Overdue","Scheduled"))))</f>
      </c>
      <c r="N39" s="22" t="str">
        <f>IF(COUNTA(A39:L39)=0,"",IF(A39="","Add ID; ","")&amp;IF(AND(A39&lt;&gt;"",COUNTIF(FindingsTable[Finding ID],A39)&gt;1),"Duplicate ID; ","")&amp;IF(B39="","Add claim link; ",IF(COUNTIF(ClaimsTable[Claim ID],B39)=0,"Unknown claim; ",""))&amp;IF(C39="","Set gap type; ","")&amp;IF(D39="","Describe finding; ","")&amp;IF(E39="","Set priority; ","")&amp;IF(F39="","Assign owner; ","")&amp;IF(G39="","Set action; ","")&amp;IF(H39="","Set due date; ","")&amp;IF(I39="","Set status; ","")&amp;IF(AND(I39="Closed",OR(J39="",K39="",L39="")),"Verify closure; ","")&amp;IF(AND(J39&lt;&gt;"",COUNTIFS(EvidenceTable[Evidence ID],J39,EvidenceTable[Claim ID],B39)=0),"Closure evidence not linked to claim; ",""))</f>
      </c>
    </row>
    <row r="40" ht="46" customHeight="1">
      <c r="A40" s="11"/>
      <c r="B40" s="11"/>
      <c r="C40" s="11"/>
      <c r="D40" s="11"/>
      <c r="E40" s="11"/>
      <c r="F40" s="11"/>
      <c r="G40" s="11"/>
      <c r="H40" s="23"/>
      <c r="I40" s="11"/>
      <c r="J40" s="11"/>
      <c r="K40" s="11"/>
      <c r="L40" s="23"/>
      <c r="M40" s="22" t="str">
        <f>IF(A40="","",IF(I40="Closed",IF(AND(J40&lt;&gt;"",K40&lt;&gt;"",L40&lt;&gt;"",COUNTIFS(EvidenceTable[Evidence ID],J40,EvidenceTable[Claim ID],B40)&gt;0),"Closed","Verify closure"),IF(H40="","Set due date",IF(H40&lt;'Review Brief'!$B$28,"Overdue","Scheduled"))))</f>
      </c>
      <c r="N40" s="22" t="str">
        <f>IF(COUNTA(A40:L40)=0,"",IF(A40="","Add ID; ","")&amp;IF(AND(A40&lt;&gt;"",COUNTIF(FindingsTable[Finding ID],A40)&gt;1),"Duplicate ID; ","")&amp;IF(B40="","Add claim link; ",IF(COUNTIF(ClaimsTable[Claim ID],B40)=0,"Unknown claim; ",""))&amp;IF(C40="","Set gap type; ","")&amp;IF(D40="","Describe finding; ","")&amp;IF(E40="","Set priority; ","")&amp;IF(F40="","Assign owner; ","")&amp;IF(G40="","Set action; ","")&amp;IF(H40="","Set due date; ","")&amp;IF(I40="","Set status; ","")&amp;IF(AND(I40="Closed",OR(J40="",K40="",L40="")),"Verify closure; ","")&amp;IF(AND(J40&lt;&gt;"",COUNTIFS(EvidenceTable[Evidence ID],J40,EvidenceTable[Claim ID],B40)=0),"Closure evidence not linked to claim; ",""))</f>
      </c>
    </row>
    <row r="41" ht="46" customHeight="1">
      <c r="A41" s="11"/>
      <c r="B41" s="11"/>
      <c r="C41" s="11"/>
      <c r="D41" s="11"/>
      <c r="E41" s="11"/>
      <c r="F41" s="11"/>
      <c r="G41" s="11"/>
      <c r="H41" s="23"/>
      <c r="I41" s="11"/>
      <c r="J41" s="11"/>
      <c r="K41" s="11"/>
      <c r="L41" s="23"/>
      <c r="M41" s="22" t="str">
        <f>IF(A41="","",IF(I41="Closed",IF(AND(J41&lt;&gt;"",K41&lt;&gt;"",L41&lt;&gt;"",COUNTIFS(EvidenceTable[Evidence ID],J41,EvidenceTable[Claim ID],B41)&gt;0),"Closed","Verify closure"),IF(H41="","Set due date",IF(H41&lt;'Review Brief'!$B$28,"Overdue","Scheduled"))))</f>
      </c>
      <c r="N41" s="22" t="str">
        <f>IF(COUNTA(A41:L41)=0,"",IF(A41="","Add ID; ","")&amp;IF(AND(A41&lt;&gt;"",COUNTIF(FindingsTable[Finding ID],A41)&gt;1),"Duplicate ID; ","")&amp;IF(B41="","Add claim link; ",IF(COUNTIF(ClaimsTable[Claim ID],B41)=0,"Unknown claim; ",""))&amp;IF(C41="","Set gap type; ","")&amp;IF(D41="","Describe finding; ","")&amp;IF(E41="","Set priority; ","")&amp;IF(F41="","Assign owner; ","")&amp;IF(G41="","Set action; ","")&amp;IF(H41="","Set due date; ","")&amp;IF(I41="","Set status; ","")&amp;IF(AND(I41="Closed",OR(J41="",K41="",L41="")),"Verify closure; ","")&amp;IF(AND(J41&lt;&gt;"",COUNTIFS(EvidenceTable[Evidence ID],J41,EvidenceTable[Claim ID],B41)=0),"Closure evidence not linked to claim; ",""))</f>
      </c>
    </row>
    <row r="42" ht="46" customHeight="1">
      <c r="A42" s="11"/>
      <c r="B42" s="11"/>
      <c r="C42" s="11"/>
      <c r="D42" s="11"/>
      <c r="E42" s="11"/>
      <c r="F42" s="11"/>
      <c r="G42" s="11"/>
      <c r="H42" s="23"/>
      <c r="I42" s="11"/>
      <c r="J42" s="11"/>
      <c r="K42" s="11"/>
      <c r="L42" s="23"/>
      <c r="M42" s="22" t="str">
        <f>IF(A42="","",IF(I42="Closed",IF(AND(J42&lt;&gt;"",K42&lt;&gt;"",L42&lt;&gt;"",COUNTIFS(EvidenceTable[Evidence ID],J42,EvidenceTable[Claim ID],B42)&gt;0),"Closed","Verify closure"),IF(H42="","Set due date",IF(H42&lt;'Review Brief'!$B$28,"Overdue","Scheduled"))))</f>
      </c>
      <c r="N42" s="22" t="str">
        <f>IF(COUNTA(A42:L42)=0,"",IF(A42="","Add ID; ","")&amp;IF(AND(A42&lt;&gt;"",COUNTIF(FindingsTable[Finding ID],A42)&gt;1),"Duplicate ID; ","")&amp;IF(B42="","Add claim link; ",IF(COUNTIF(ClaimsTable[Claim ID],B42)=0,"Unknown claim; ",""))&amp;IF(C42="","Set gap type; ","")&amp;IF(D42="","Describe finding; ","")&amp;IF(E42="","Set priority; ","")&amp;IF(F42="","Assign owner; ","")&amp;IF(G42="","Set action; ","")&amp;IF(H42="","Set due date; ","")&amp;IF(I42="","Set status; ","")&amp;IF(AND(I42="Closed",OR(J42="",K42="",L42="")),"Verify closure; ","")&amp;IF(AND(J42&lt;&gt;"",COUNTIFS(EvidenceTable[Evidence ID],J42,EvidenceTable[Claim ID],B42)=0),"Closure evidence not linked to claim; ",""))</f>
      </c>
    </row>
    <row r="43" ht="46" customHeight="1">
      <c r="A43" s="11"/>
      <c r="B43" s="11"/>
      <c r="C43" s="11"/>
      <c r="D43" s="11"/>
      <c r="E43" s="11"/>
      <c r="F43" s="11"/>
      <c r="G43" s="11"/>
      <c r="H43" s="23"/>
      <c r="I43" s="11"/>
      <c r="J43" s="11"/>
      <c r="K43" s="11"/>
      <c r="L43" s="23"/>
      <c r="M43" s="22" t="str">
        <f>IF(A43="","",IF(I43="Closed",IF(AND(J43&lt;&gt;"",K43&lt;&gt;"",L43&lt;&gt;"",COUNTIFS(EvidenceTable[Evidence ID],J43,EvidenceTable[Claim ID],B43)&gt;0),"Closed","Verify closure"),IF(H43="","Set due date",IF(H43&lt;'Review Brief'!$B$28,"Overdue","Scheduled"))))</f>
      </c>
      <c r="N43" s="22" t="str">
        <f>IF(COUNTA(A43:L43)=0,"",IF(A43="","Add ID; ","")&amp;IF(AND(A43&lt;&gt;"",COUNTIF(FindingsTable[Finding ID],A43)&gt;1),"Duplicate ID; ","")&amp;IF(B43="","Add claim link; ",IF(COUNTIF(ClaimsTable[Claim ID],B43)=0,"Unknown claim; ",""))&amp;IF(C43="","Set gap type; ","")&amp;IF(D43="","Describe finding; ","")&amp;IF(E43="","Set priority; ","")&amp;IF(F43="","Assign owner; ","")&amp;IF(G43="","Set action; ","")&amp;IF(H43="","Set due date; ","")&amp;IF(I43="","Set status; ","")&amp;IF(AND(I43="Closed",OR(J43="",K43="",L43="")),"Verify closure; ","")&amp;IF(AND(J43&lt;&gt;"",COUNTIFS(EvidenceTable[Evidence ID],J43,EvidenceTable[Claim ID],B43)=0),"Closure evidence not linked to claim; ",""))</f>
      </c>
    </row>
    <row r="44" ht="46" customHeight="1">
      <c r="A44" s="11"/>
      <c r="B44" s="11"/>
      <c r="C44" s="11"/>
      <c r="D44" s="11"/>
      <c r="E44" s="11"/>
      <c r="F44" s="11"/>
      <c r="G44" s="11"/>
      <c r="H44" s="23"/>
      <c r="I44" s="11"/>
      <c r="J44" s="11"/>
      <c r="K44" s="11"/>
      <c r="L44" s="23"/>
      <c r="M44" s="22" t="str">
        <f>IF(A44="","",IF(I44="Closed",IF(AND(J44&lt;&gt;"",K44&lt;&gt;"",L44&lt;&gt;"",COUNTIFS(EvidenceTable[Evidence ID],J44,EvidenceTable[Claim ID],B44)&gt;0),"Closed","Verify closure"),IF(H44="","Set due date",IF(H44&lt;'Review Brief'!$B$28,"Overdue","Scheduled"))))</f>
      </c>
      <c r="N44" s="22" t="str">
        <f>IF(COUNTA(A44:L44)=0,"",IF(A44="","Add ID; ","")&amp;IF(AND(A44&lt;&gt;"",COUNTIF(FindingsTable[Finding ID],A44)&gt;1),"Duplicate ID; ","")&amp;IF(B44="","Add claim link; ",IF(COUNTIF(ClaimsTable[Claim ID],B44)=0,"Unknown claim; ",""))&amp;IF(C44="","Set gap type; ","")&amp;IF(D44="","Describe finding; ","")&amp;IF(E44="","Set priority; ","")&amp;IF(F44="","Assign owner; ","")&amp;IF(G44="","Set action; ","")&amp;IF(H44="","Set due date; ","")&amp;IF(I44="","Set status; ","")&amp;IF(AND(I44="Closed",OR(J44="",K44="",L44="")),"Verify closure; ","")&amp;IF(AND(J44&lt;&gt;"",COUNTIFS(EvidenceTable[Evidence ID],J44,EvidenceTable[Claim ID],B44)=0),"Closure evidence not linked to claim; ",""))</f>
      </c>
    </row>
    <row r="45" ht="46" customHeight="1">
      <c r="A45" s="11"/>
      <c r="B45" s="11"/>
      <c r="C45" s="11"/>
      <c r="D45" s="11"/>
      <c r="E45" s="11"/>
      <c r="F45" s="11"/>
      <c r="G45" s="11"/>
      <c r="H45" s="23"/>
      <c r="I45" s="11"/>
      <c r="J45" s="11"/>
      <c r="K45" s="11"/>
      <c r="L45" s="23"/>
      <c r="M45" s="22" t="str">
        <f>IF(A45="","",IF(I45="Closed",IF(AND(J45&lt;&gt;"",K45&lt;&gt;"",L45&lt;&gt;"",COUNTIFS(EvidenceTable[Evidence ID],J45,EvidenceTable[Claim ID],B45)&gt;0),"Closed","Verify closure"),IF(H45="","Set due date",IF(H45&lt;'Review Brief'!$B$28,"Overdue","Scheduled"))))</f>
      </c>
      <c r="N45" s="22" t="str">
        <f>IF(COUNTA(A45:L45)=0,"",IF(A45="","Add ID; ","")&amp;IF(AND(A45&lt;&gt;"",COUNTIF(FindingsTable[Finding ID],A45)&gt;1),"Duplicate ID; ","")&amp;IF(B45="","Add claim link; ",IF(COUNTIF(ClaimsTable[Claim ID],B45)=0,"Unknown claim; ",""))&amp;IF(C45="","Set gap type; ","")&amp;IF(D45="","Describe finding; ","")&amp;IF(E45="","Set priority; ","")&amp;IF(F45="","Assign owner; ","")&amp;IF(G45="","Set action; ","")&amp;IF(H45="","Set due date; ","")&amp;IF(I45="","Set status; ","")&amp;IF(AND(I45="Closed",OR(J45="",K45="",L45="")),"Verify closure; ","")&amp;IF(AND(J45&lt;&gt;"",COUNTIFS(EvidenceTable[Evidence ID],J45,EvidenceTable[Claim ID],B45)=0),"Closure evidence not linked to claim; ",""))</f>
      </c>
    </row>
    <row r="46" ht="46" customHeight="1">
      <c r="A46" s="11"/>
      <c r="B46" s="11"/>
      <c r="C46" s="11"/>
      <c r="D46" s="11"/>
      <c r="E46" s="11"/>
      <c r="F46" s="11"/>
      <c r="G46" s="11"/>
      <c r="H46" s="23"/>
      <c r="I46" s="11"/>
      <c r="J46" s="11"/>
      <c r="K46" s="11"/>
      <c r="L46" s="23"/>
      <c r="M46" s="22" t="str">
        <f>IF(A46="","",IF(I46="Closed",IF(AND(J46&lt;&gt;"",K46&lt;&gt;"",L46&lt;&gt;"",COUNTIFS(EvidenceTable[Evidence ID],J46,EvidenceTable[Claim ID],B46)&gt;0),"Closed","Verify closure"),IF(H46="","Set due date",IF(H46&lt;'Review Brief'!$B$28,"Overdue","Scheduled"))))</f>
      </c>
      <c r="N46" s="22" t="str">
        <f>IF(COUNTA(A46:L46)=0,"",IF(A46="","Add ID; ","")&amp;IF(AND(A46&lt;&gt;"",COUNTIF(FindingsTable[Finding ID],A46)&gt;1),"Duplicate ID; ","")&amp;IF(B46="","Add claim link; ",IF(COUNTIF(ClaimsTable[Claim ID],B46)=0,"Unknown claim; ",""))&amp;IF(C46="","Set gap type; ","")&amp;IF(D46="","Describe finding; ","")&amp;IF(E46="","Set priority; ","")&amp;IF(F46="","Assign owner; ","")&amp;IF(G46="","Set action; ","")&amp;IF(H46="","Set due date; ","")&amp;IF(I46="","Set status; ","")&amp;IF(AND(I46="Closed",OR(J46="",K46="",L46="")),"Verify closure; ","")&amp;IF(AND(J46&lt;&gt;"",COUNTIFS(EvidenceTable[Evidence ID],J46,EvidenceTable[Claim ID],B46)=0),"Closure evidence not linked to claim; ",""))</f>
      </c>
    </row>
    <row r="47" ht="46" customHeight="1">
      <c r="A47" s="11"/>
      <c r="B47" s="11"/>
      <c r="C47" s="11"/>
      <c r="D47" s="11"/>
      <c r="E47" s="11"/>
      <c r="F47" s="11"/>
      <c r="G47" s="11"/>
      <c r="H47" s="23"/>
      <c r="I47" s="11"/>
      <c r="J47" s="11"/>
      <c r="K47" s="11"/>
      <c r="L47" s="23"/>
      <c r="M47" s="22" t="str">
        <f>IF(A47="","",IF(I47="Closed",IF(AND(J47&lt;&gt;"",K47&lt;&gt;"",L47&lt;&gt;"",COUNTIFS(EvidenceTable[Evidence ID],J47,EvidenceTable[Claim ID],B47)&gt;0),"Closed","Verify closure"),IF(H47="","Set due date",IF(H47&lt;'Review Brief'!$B$28,"Overdue","Scheduled"))))</f>
      </c>
      <c r="N47" s="22" t="str">
        <f>IF(COUNTA(A47:L47)=0,"",IF(A47="","Add ID; ","")&amp;IF(AND(A47&lt;&gt;"",COUNTIF(FindingsTable[Finding ID],A47)&gt;1),"Duplicate ID; ","")&amp;IF(B47="","Add claim link; ",IF(COUNTIF(ClaimsTable[Claim ID],B47)=0,"Unknown claim; ",""))&amp;IF(C47="","Set gap type; ","")&amp;IF(D47="","Describe finding; ","")&amp;IF(E47="","Set priority; ","")&amp;IF(F47="","Assign owner; ","")&amp;IF(G47="","Set action; ","")&amp;IF(H47="","Set due date; ","")&amp;IF(I47="","Set status; ","")&amp;IF(AND(I47="Closed",OR(J47="",K47="",L47="")),"Verify closure; ","")&amp;IF(AND(J47&lt;&gt;"",COUNTIFS(EvidenceTable[Evidence ID],J47,EvidenceTable[Claim ID],B47)=0),"Closure evidence not linked to claim; ",""))</f>
      </c>
    </row>
    <row r="48" ht="46" customHeight="1">
      <c r="A48" s="11"/>
      <c r="B48" s="11"/>
      <c r="C48" s="11"/>
      <c r="D48" s="11"/>
      <c r="E48" s="11"/>
      <c r="F48" s="11"/>
      <c r="G48" s="11"/>
      <c r="H48" s="23"/>
      <c r="I48" s="11"/>
      <c r="J48" s="11"/>
      <c r="K48" s="11"/>
      <c r="L48" s="23"/>
      <c r="M48" s="22" t="str">
        <f>IF(A48="","",IF(I48="Closed",IF(AND(J48&lt;&gt;"",K48&lt;&gt;"",L48&lt;&gt;"",COUNTIFS(EvidenceTable[Evidence ID],J48,EvidenceTable[Claim ID],B48)&gt;0),"Closed","Verify closure"),IF(H48="","Set due date",IF(H48&lt;'Review Brief'!$B$28,"Overdue","Scheduled"))))</f>
      </c>
      <c r="N48" s="22" t="str">
        <f>IF(COUNTA(A48:L48)=0,"",IF(A48="","Add ID; ","")&amp;IF(AND(A48&lt;&gt;"",COUNTIF(FindingsTable[Finding ID],A48)&gt;1),"Duplicate ID; ","")&amp;IF(B48="","Add claim link; ",IF(COUNTIF(ClaimsTable[Claim ID],B48)=0,"Unknown claim; ",""))&amp;IF(C48="","Set gap type; ","")&amp;IF(D48="","Describe finding; ","")&amp;IF(E48="","Set priority; ","")&amp;IF(F48="","Assign owner; ","")&amp;IF(G48="","Set action; ","")&amp;IF(H48="","Set due date; ","")&amp;IF(I48="","Set status; ","")&amp;IF(AND(I48="Closed",OR(J48="",K48="",L48="")),"Verify closure; ","")&amp;IF(AND(J48&lt;&gt;"",COUNTIFS(EvidenceTable[Evidence ID],J48,EvidenceTable[Claim ID],B48)=0),"Closure evidence not linked to claim; ",""))</f>
      </c>
    </row>
    <row r="49" ht="46" customHeight="1">
      <c r="A49" s="11"/>
      <c r="B49" s="11"/>
      <c r="C49" s="11"/>
      <c r="D49" s="11"/>
      <c r="E49" s="11"/>
      <c r="F49" s="11"/>
      <c r="G49" s="11"/>
      <c r="H49" s="23"/>
      <c r="I49" s="11"/>
      <c r="J49" s="11"/>
      <c r="K49" s="11"/>
      <c r="L49" s="23"/>
      <c r="M49" s="22" t="str">
        <f>IF(A49="","",IF(I49="Closed",IF(AND(J49&lt;&gt;"",K49&lt;&gt;"",L49&lt;&gt;"",COUNTIFS(EvidenceTable[Evidence ID],J49,EvidenceTable[Claim ID],B49)&gt;0),"Closed","Verify closure"),IF(H49="","Set due date",IF(H49&lt;'Review Brief'!$B$28,"Overdue","Scheduled"))))</f>
      </c>
      <c r="N49" s="22" t="str">
        <f>IF(COUNTA(A49:L49)=0,"",IF(A49="","Add ID; ","")&amp;IF(AND(A49&lt;&gt;"",COUNTIF(FindingsTable[Finding ID],A49)&gt;1),"Duplicate ID; ","")&amp;IF(B49="","Add claim link; ",IF(COUNTIF(ClaimsTable[Claim ID],B49)=0,"Unknown claim; ",""))&amp;IF(C49="","Set gap type; ","")&amp;IF(D49="","Describe finding; ","")&amp;IF(E49="","Set priority; ","")&amp;IF(F49="","Assign owner; ","")&amp;IF(G49="","Set action; ","")&amp;IF(H49="","Set due date; ","")&amp;IF(I49="","Set status; ","")&amp;IF(AND(I49="Closed",OR(J49="",K49="",L49="")),"Verify closure; ","")&amp;IF(AND(J49&lt;&gt;"",COUNTIFS(EvidenceTable[Evidence ID],J49,EvidenceTable[Claim ID],B49)=0),"Closure evidence not linked to claim; ",""))</f>
      </c>
    </row>
    <row r="50" ht="46" customHeight="1">
      <c r="A50" s="11"/>
      <c r="B50" s="11"/>
      <c r="C50" s="11"/>
      <c r="D50" s="11"/>
      <c r="E50" s="11"/>
      <c r="F50" s="11"/>
      <c r="G50" s="11"/>
      <c r="H50" s="23"/>
      <c r="I50" s="11"/>
      <c r="J50" s="11"/>
      <c r="K50" s="11"/>
      <c r="L50" s="23"/>
      <c r="M50" s="22" t="str">
        <f>IF(A50="","",IF(I50="Closed",IF(AND(J50&lt;&gt;"",K50&lt;&gt;"",L50&lt;&gt;"",COUNTIFS(EvidenceTable[Evidence ID],J50,EvidenceTable[Claim ID],B50)&gt;0),"Closed","Verify closure"),IF(H50="","Set due date",IF(H50&lt;'Review Brief'!$B$28,"Overdue","Scheduled"))))</f>
      </c>
      <c r="N50" s="22" t="str">
        <f>IF(COUNTA(A50:L50)=0,"",IF(A50="","Add ID; ","")&amp;IF(AND(A50&lt;&gt;"",COUNTIF(FindingsTable[Finding ID],A50)&gt;1),"Duplicate ID; ","")&amp;IF(B50="","Add claim link; ",IF(COUNTIF(ClaimsTable[Claim ID],B50)=0,"Unknown claim; ",""))&amp;IF(C50="","Set gap type; ","")&amp;IF(D50="","Describe finding; ","")&amp;IF(E50="","Set priority; ","")&amp;IF(F50="","Assign owner; ","")&amp;IF(G50="","Set action; ","")&amp;IF(H50="","Set due date; ","")&amp;IF(I50="","Set status; ","")&amp;IF(AND(I50="Closed",OR(J50="",K50="",L50="")),"Verify closure; ","")&amp;IF(AND(J50&lt;&gt;"",COUNTIFS(EvidenceTable[Evidence ID],J50,EvidenceTable[Claim ID],B50)=0),"Closure evidence not linked to claim; ",""))</f>
      </c>
    </row>
    <row r="51" ht="46" customHeight="1">
      <c r="A51" s="11"/>
      <c r="B51" s="11"/>
      <c r="C51" s="11"/>
      <c r="D51" s="11"/>
      <c r="E51" s="11"/>
      <c r="F51" s="11"/>
      <c r="G51" s="11"/>
      <c r="H51" s="23"/>
      <c r="I51" s="11"/>
      <c r="J51" s="11"/>
      <c r="K51" s="11"/>
      <c r="L51" s="23"/>
      <c r="M51" s="22" t="str">
        <f>IF(A51="","",IF(I51="Closed",IF(AND(J51&lt;&gt;"",K51&lt;&gt;"",L51&lt;&gt;"",COUNTIFS(EvidenceTable[Evidence ID],J51,EvidenceTable[Claim ID],B51)&gt;0),"Closed","Verify closure"),IF(H51="","Set due date",IF(H51&lt;'Review Brief'!$B$28,"Overdue","Scheduled"))))</f>
      </c>
      <c r="N51" s="22" t="str">
        <f>IF(COUNTA(A51:L51)=0,"",IF(A51="","Add ID; ","")&amp;IF(AND(A51&lt;&gt;"",COUNTIF(FindingsTable[Finding ID],A51)&gt;1),"Duplicate ID; ","")&amp;IF(B51="","Add claim link; ",IF(COUNTIF(ClaimsTable[Claim ID],B51)=0,"Unknown claim; ",""))&amp;IF(C51="","Set gap type; ","")&amp;IF(D51="","Describe finding; ","")&amp;IF(E51="","Set priority; ","")&amp;IF(F51="","Assign owner; ","")&amp;IF(G51="","Set action; ","")&amp;IF(H51="","Set due date; ","")&amp;IF(I51="","Set status; ","")&amp;IF(AND(I51="Closed",OR(J51="",K51="",L51="")),"Verify closure; ","")&amp;IF(AND(J51&lt;&gt;"",COUNTIFS(EvidenceTable[Evidence ID],J51,EvidenceTable[Claim ID],B51)=0),"Closure evidence not linked to claim; ",""))</f>
      </c>
    </row>
    <row r="52" ht="46" customHeight="1">
      <c r="A52" s="11"/>
      <c r="B52" s="11"/>
      <c r="C52" s="11"/>
      <c r="D52" s="11"/>
      <c r="E52" s="11"/>
      <c r="F52" s="11"/>
      <c r="G52" s="11"/>
      <c r="H52" s="23"/>
      <c r="I52" s="11"/>
      <c r="J52" s="11"/>
      <c r="K52" s="11"/>
      <c r="L52" s="23"/>
      <c r="M52" s="22" t="str">
        <f>IF(A52="","",IF(I52="Closed",IF(AND(J52&lt;&gt;"",K52&lt;&gt;"",L52&lt;&gt;"",COUNTIFS(EvidenceTable[Evidence ID],J52,EvidenceTable[Claim ID],B52)&gt;0),"Closed","Verify closure"),IF(H52="","Set due date",IF(H52&lt;'Review Brief'!$B$28,"Overdue","Scheduled"))))</f>
      </c>
      <c r="N52" s="22" t="str">
        <f>IF(COUNTA(A52:L52)=0,"",IF(A52="","Add ID; ","")&amp;IF(AND(A52&lt;&gt;"",COUNTIF(FindingsTable[Finding ID],A52)&gt;1),"Duplicate ID; ","")&amp;IF(B52="","Add claim link; ",IF(COUNTIF(ClaimsTable[Claim ID],B52)=0,"Unknown claim; ",""))&amp;IF(C52="","Set gap type; ","")&amp;IF(D52="","Describe finding; ","")&amp;IF(E52="","Set priority; ","")&amp;IF(F52="","Assign owner; ","")&amp;IF(G52="","Set action; ","")&amp;IF(H52="","Set due date; ","")&amp;IF(I52="","Set status; ","")&amp;IF(AND(I52="Closed",OR(J52="",K52="",L52="")),"Verify closure; ","")&amp;IF(AND(J52&lt;&gt;"",COUNTIFS(EvidenceTable[Evidence ID],J52,EvidenceTable[Claim ID],B52)=0),"Closure evidence not linked to claim; ",""))</f>
      </c>
    </row>
    <row r="53" ht="46" customHeight="1">
      <c r="A53" s="11"/>
      <c r="B53" s="11"/>
      <c r="C53" s="11"/>
      <c r="D53" s="11"/>
      <c r="E53" s="11"/>
      <c r="F53" s="11"/>
      <c r="G53" s="11"/>
      <c r="H53" s="23"/>
      <c r="I53" s="11"/>
      <c r="J53" s="11"/>
      <c r="K53" s="11"/>
      <c r="L53" s="23"/>
      <c r="M53" s="22" t="str">
        <f>IF(A53="","",IF(I53="Closed",IF(AND(J53&lt;&gt;"",K53&lt;&gt;"",L53&lt;&gt;"",COUNTIFS(EvidenceTable[Evidence ID],J53,EvidenceTable[Claim ID],B53)&gt;0),"Closed","Verify closure"),IF(H53="","Set due date",IF(H53&lt;'Review Brief'!$B$28,"Overdue","Scheduled"))))</f>
      </c>
      <c r="N53" s="22" t="str">
        <f>IF(COUNTA(A53:L53)=0,"",IF(A53="","Add ID; ","")&amp;IF(AND(A53&lt;&gt;"",COUNTIF(FindingsTable[Finding ID],A53)&gt;1),"Duplicate ID; ","")&amp;IF(B53="","Add claim link; ",IF(COUNTIF(ClaimsTable[Claim ID],B53)=0,"Unknown claim; ",""))&amp;IF(C53="","Set gap type; ","")&amp;IF(D53="","Describe finding; ","")&amp;IF(E53="","Set priority; ","")&amp;IF(F53="","Assign owner; ","")&amp;IF(G53="","Set action; ","")&amp;IF(H53="","Set due date; ","")&amp;IF(I53="","Set status; ","")&amp;IF(AND(I53="Closed",OR(J53="",K53="",L53="")),"Verify closure; ","")&amp;IF(AND(J53&lt;&gt;"",COUNTIFS(EvidenceTable[Evidence ID],J53,EvidenceTable[Claim ID],B53)=0),"Closure evidence not linked to claim; ",""))</f>
      </c>
    </row>
    <row r="54" ht="46" customHeight="1">
      <c r="A54" s="11"/>
      <c r="B54" s="11"/>
      <c r="C54" s="11"/>
      <c r="D54" s="11"/>
      <c r="E54" s="11"/>
      <c r="F54" s="11"/>
      <c r="G54" s="11"/>
      <c r="H54" s="23"/>
      <c r="I54" s="11"/>
      <c r="J54" s="11"/>
      <c r="K54" s="11"/>
      <c r="L54" s="23"/>
      <c r="M54" s="22" t="str">
        <f>IF(A54="","",IF(I54="Closed",IF(AND(J54&lt;&gt;"",K54&lt;&gt;"",L54&lt;&gt;"",COUNTIFS(EvidenceTable[Evidence ID],J54,EvidenceTable[Claim ID],B54)&gt;0),"Closed","Verify closure"),IF(H54="","Set due date",IF(H54&lt;'Review Brief'!$B$28,"Overdue","Scheduled"))))</f>
      </c>
      <c r="N54" s="22" t="str">
        <f>IF(COUNTA(A54:L54)=0,"",IF(A54="","Add ID; ","")&amp;IF(AND(A54&lt;&gt;"",COUNTIF(FindingsTable[Finding ID],A54)&gt;1),"Duplicate ID; ","")&amp;IF(B54="","Add claim link; ",IF(COUNTIF(ClaimsTable[Claim ID],B54)=0,"Unknown claim; ",""))&amp;IF(C54="","Set gap type; ","")&amp;IF(D54="","Describe finding; ","")&amp;IF(E54="","Set priority; ","")&amp;IF(F54="","Assign owner; ","")&amp;IF(G54="","Set action; ","")&amp;IF(H54="","Set due date; ","")&amp;IF(I54="","Set status; ","")&amp;IF(AND(I54="Closed",OR(J54="",K54="",L54="")),"Verify closure; ","")&amp;IF(AND(J54&lt;&gt;"",COUNTIFS(EvidenceTable[Evidence ID],J54,EvidenceTable[Claim ID],B54)=0),"Closure evidence not linked to claim; ",""))</f>
      </c>
    </row>
    <row r="55" ht="46" customHeight="1">
      <c r="A55" s="11"/>
      <c r="B55" s="11"/>
      <c r="C55" s="11"/>
      <c r="D55" s="11"/>
      <c r="E55" s="11"/>
      <c r="F55" s="11"/>
      <c r="G55" s="11"/>
      <c r="H55" s="23"/>
      <c r="I55" s="11"/>
      <c r="J55" s="11"/>
      <c r="K55" s="11"/>
      <c r="L55" s="23"/>
      <c r="M55" s="22" t="str">
        <f>IF(A55="","",IF(I55="Closed",IF(AND(J55&lt;&gt;"",K55&lt;&gt;"",L55&lt;&gt;"",COUNTIFS(EvidenceTable[Evidence ID],J55,EvidenceTable[Claim ID],B55)&gt;0),"Closed","Verify closure"),IF(H55="","Set due date",IF(H55&lt;'Review Brief'!$B$28,"Overdue","Scheduled"))))</f>
      </c>
      <c r="N55" s="22" t="str">
        <f>IF(COUNTA(A55:L55)=0,"",IF(A55="","Add ID; ","")&amp;IF(AND(A55&lt;&gt;"",COUNTIF(FindingsTable[Finding ID],A55)&gt;1),"Duplicate ID; ","")&amp;IF(B55="","Add claim link; ",IF(COUNTIF(ClaimsTable[Claim ID],B55)=0,"Unknown claim; ",""))&amp;IF(C55="","Set gap type; ","")&amp;IF(D55="","Describe finding; ","")&amp;IF(E55="","Set priority; ","")&amp;IF(F55="","Assign owner; ","")&amp;IF(G55="","Set action; ","")&amp;IF(H55="","Set due date; ","")&amp;IF(I55="","Set status; ","")&amp;IF(AND(I55="Closed",OR(J55="",K55="",L55="")),"Verify closure; ","")&amp;IF(AND(J55&lt;&gt;"",COUNTIFS(EvidenceTable[Evidence ID],J55,EvidenceTable[Claim ID],B55)=0),"Closure evidence not linked to claim; ",""))</f>
      </c>
    </row>
    <row r="56" ht="46" customHeight="1">
      <c r="A56" s="11"/>
      <c r="B56" s="11"/>
      <c r="C56" s="11"/>
      <c r="D56" s="11"/>
      <c r="E56" s="11"/>
      <c r="F56" s="11"/>
      <c r="G56" s="11"/>
      <c r="H56" s="23"/>
      <c r="I56" s="11"/>
      <c r="J56" s="11"/>
      <c r="K56" s="11"/>
      <c r="L56" s="23"/>
      <c r="M56" s="22" t="str">
        <f>IF(A56="","",IF(I56="Closed",IF(AND(J56&lt;&gt;"",K56&lt;&gt;"",L56&lt;&gt;"",COUNTIFS(EvidenceTable[Evidence ID],J56,EvidenceTable[Claim ID],B56)&gt;0),"Closed","Verify closure"),IF(H56="","Set due date",IF(H56&lt;'Review Brief'!$B$28,"Overdue","Scheduled"))))</f>
      </c>
      <c r="N56" s="22" t="str">
        <f>IF(COUNTA(A56:L56)=0,"",IF(A56="","Add ID; ","")&amp;IF(AND(A56&lt;&gt;"",COUNTIF(FindingsTable[Finding ID],A56)&gt;1),"Duplicate ID; ","")&amp;IF(B56="","Add claim link; ",IF(COUNTIF(ClaimsTable[Claim ID],B56)=0,"Unknown claim; ",""))&amp;IF(C56="","Set gap type; ","")&amp;IF(D56="","Describe finding; ","")&amp;IF(E56="","Set priority; ","")&amp;IF(F56="","Assign owner; ","")&amp;IF(G56="","Set action; ","")&amp;IF(H56="","Set due date; ","")&amp;IF(I56="","Set status; ","")&amp;IF(AND(I56="Closed",OR(J56="",K56="",L56="")),"Verify closure; ","")&amp;IF(AND(J56&lt;&gt;"",COUNTIFS(EvidenceTable[Evidence ID],J56,EvidenceTable[Claim ID],B56)=0),"Closure evidence not linked to claim; ",""))</f>
      </c>
    </row>
    <row r="57" ht="46" customHeight="1">
      <c r="A57" s="11"/>
      <c r="B57" s="11"/>
      <c r="C57" s="11"/>
      <c r="D57" s="11"/>
      <c r="E57" s="11"/>
      <c r="F57" s="11"/>
      <c r="G57" s="11"/>
      <c r="H57" s="23"/>
      <c r="I57" s="11"/>
      <c r="J57" s="11"/>
      <c r="K57" s="11"/>
      <c r="L57" s="23"/>
      <c r="M57" s="22" t="str">
        <f>IF(A57="","",IF(I57="Closed",IF(AND(J57&lt;&gt;"",K57&lt;&gt;"",L57&lt;&gt;"",COUNTIFS(EvidenceTable[Evidence ID],J57,EvidenceTable[Claim ID],B57)&gt;0),"Closed","Verify closure"),IF(H57="","Set due date",IF(H57&lt;'Review Brief'!$B$28,"Overdue","Scheduled"))))</f>
      </c>
      <c r="N57" s="22" t="str">
        <f>IF(COUNTA(A57:L57)=0,"",IF(A57="","Add ID; ","")&amp;IF(AND(A57&lt;&gt;"",COUNTIF(FindingsTable[Finding ID],A57)&gt;1),"Duplicate ID; ","")&amp;IF(B57="","Add claim link; ",IF(COUNTIF(ClaimsTable[Claim ID],B57)=0,"Unknown claim; ",""))&amp;IF(C57="","Set gap type; ","")&amp;IF(D57="","Describe finding; ","")&amp;IF(E57="","Set priority; ","")&amp;IF(F57="","Assign owner; ","")&amp;IF(G57="","Set action; ","")&amp;IF(H57="","Set due date; ","")&amp;IF(I57="","Set status; ","")&amp;IF(AND(I57="Closed",OR(J57="",K57="",L57="")),"Verify closure; ","")&amp;IF(AND(J57&lt;&gt;"",COUNTIFS(EvidenceTable[Evidence ID],J57,EvidenceTable[Claim ID],B57)=0),"Closure evidence not linked to claim; ",""))</f>
      </c>
    </row>
    <row r="58" ht="46" customHeight="1">
      <c r="A58" s="11"/>
      <c r="B58" s="11"/>
      <c r="C58" s="11"/>
      <c r="D58" s="11"/>
      <c r="E58" s="11"/>
      <c r="F58" s="11"/>
      <c r="G58" s="11"/>
      <c r="H58" s="23"/>
      <c r="I58" s="11"/>
      <c r="J58" s="11"/>
      <c r="K58" s="11"/>
      <c r="L58" s="23"/>
      <c r="M58" s="22" t="str">
        <f>IF(A58="","",IF(I58="Closed",IF(AND(J58&lt;&gt;"",K58&lt;&gt;"",L58&lt;&gt;"",COUNTIFS(EvidenceTable[Evidence ID],J58,EvidenceTable[Claim ID],B58)&gt;0),"Closed","Verify closure"),IF(H58="","Set due date",IF(H58&lt;'Review Brief'!$B$28,"Overdue","Scheduled"))))</f>
      </c>
      <c r="N58" s="22" t="str">
        <f>IF(COUNTA(A58:L58)=0,"",IF(A58="","Add ID; ","")&amp;IF(AND(A58&lt;&gt;"",COUNTIF(FindingsTable[Finding ID],A58)&gt;1),"Duplicate ID; ","")&amp;IF(B58="","Add claim link; ",IF(COUNTIF(ClaimsTable[Claim ID],B58)=0,"Unknown claim; ",""))&amp;IF(C58="","Set gap type; ","")&amp;IF(D58="","Describe finding; ","")&amp;IF(E58="","Set priority; ","")&amp;IF(F58="","Assign owner; ","")&amp;IF(G58="","Set action; ","")&amp;IF(H58="","Set due date; ","")&amp;IF(I58="","Set status; ","")&amp;IF(AND(I58="Closed",OR(J58="",K58="",L58="")),"Verify closure; ","")&amp;IF(AND(J58&lt;&gt;"",COUNTIFS(EvidenceTable[Evidence ID],J58,EvidenceTable[Claim ID],B58)=0),"Closure evidence not linked to claim; ",""))</f>
      </c>
    </row>
    <row r="59" ht="46" customHeight="1">
      <c r="A59" s="11"/>
      <c r="B59" s="11"/>
      <c r="C59" s="11"/>
      <c r="D59" s="11"/>
      <c r="E59" s="11"/>
      <c r="F59" s="11"/>
      <c r="G59" s="11"/>
      <c r="H59" s="23"/>
      <c r="I59" s="11"/>
      <c r="J59" s="11"/>
      <c r="K59" s="11"/>
      <c r="L59" s="23"/>
      <c r="M59" s="22" t="str">
        <f>IF(A59="","",IF(I59="Closed",IF(AND(J59&lt;&gt;"",K59&lt;&gt;"",L59&lt;&gt;"",COUNTIFS(EvidenceTable[Evidence ID],J59,EvidenceTable[Claim ID],B59)&gt;0),"Closed","Verify closure"),IF(H59="","Set due date",IF(H59&lt;'Review Brief'!$B$28,"Overdue","Scheduled"))))</f>
      </c>
      <c r="N59" s="22" t="str">
        <f>IF(COUNTA(A59:L59)=0,"",IF(A59="","Add ID; ","")&amp;IF(AND(A59&lt;&gt;"",COUNTIF(FindingsTable[Finding ID],A59)&gt;1),"Duplicate ID; ","")&amp;IF(B59="","Add claim link; ",IF(COUNTIF(ClaimsTable[Claim ID],B59)=0,"Unknown claim; ",""))&amp;IF(C59="","Set gap type; ","")&amp;IF(D59="","Describe finding; ","")&amp;IF(E59="","Set priority; ","")&amp;IF(F59="","Assign owner; ","")&amp;IF(G59="","Set action; ","")&amp;IF(H59="","Set due date; ","")&amp;IF(I59="","Set status; ","")&amp;IF(AND(I59="Closed",OR(J59="",K59="",L59="")),"Verify closure; ","")&amp;IF(AND(J59&lt;&gt;"",COUNTIFS(EvidenceTable[Evidence ID],J59,EvidenceTable[Claim ID],B59)=0),"Closure evidence not linked to claim; ",""))</f>
      </c>
    </row>
    <row r="60" ht="46" customHeight="1">
      <c r="A60" s="11"/>
      <c r="B60" s="11"/>
      <c r="C60" s="11"/>
      <c r="D60" s="11"/>
      <c r="E60" s="11"/>
      <c r="F60" s="11"/>
      <c r="G60" s="11"/>
      <c r="H60" s="23"/>
      <c r="I60" s="11"/>
      <c r="J60" s="11"/>
      <c r="K60" s="11"/>
      <c r="L60" s="23"/>
      <c r="M60" s="22" t="str">
        <f>IF(A60="","",IF(I60="Closed",IF(AND(J60&lt;&gt;"",K60&lt;&gt;"",L60&lt;&gt;"",COUNTIFS(EvidenceTable[Evidence ID],J60,EvidenceTable[Claim ID],B60)&gt;0),"Closed","Verify closure"),IF(H60="","Set due date",IF(H60&lt;'Review Brief'!$B$28,"Overdue","Scheduled"))))</f>
      </c>
      <c r="N60" s="22" t="str">
        <f>IF(COUNTA(A60:L60)=0,"",IF(A60="","Add ID; ","")&amp;IF(AND(A60&lt;&gt;"",COUNTIF(FindingsTable[Finding ID],A60)&gt;1),"Duplicate ID; ","")&amp;IF(B60="","Add claim link; ",IF(COUNTIF(ClaimsTable[Claim ID],B60)=0,"Unknown claim; ",""))&amp;IF(C60="","Set gap type; ","")&amp;IF(D60="","Describe finding; ","")&amp;IF(E60="","Set priority; ","")&amp;IF(F60="","Assign owner; ","")&amp;IF(G60="","Set action; ","")&amp;IF(H60="","Set due date; ","")&amp;IF(I60="","Set status; ","")&amp;IF(AND(I60="Closed",OR(J60="",K60="",L60="")),"Verify closure; ","")&amp;IF(AND(J60&lt;&gt;"",COUNTIFS(EvidenceTable[Evidence ID],J60,EvidenceTable[Claim ID],B60)=0),"Closure evidence not linked to claim; ",""))</f>
      </c>
    </row>
    <row r="61" ht="46" customHeight="1">
      <c r="A61" s="11"/>
      <c r="B61" s="11"/>
      <c r="C61" s="11"/>
      <c r="D61" s="11"/>
      <c r="E61" s="11"/>
      <c r="F61" s="11"/>
      <c r="G61" s="11"/>
      <c r="H61" s="23"/>
      <c r="I61" s="11"/>
      <c r="J61" s="11"/>
      <c r="K61" s="11"/>
      <c r="L61" s="23"/>
      <c r="M61" s="22" t="str">
        <f>IF(A61="","",IF(I61="Closed",IF(AND(J61&lt;&gt;"",K61&lt;&gt;"",L61&lt;&gt;"",COUNTIFS(EvidenceTable[Evidence ID],J61,EvidenceTable[Claim ID],B61)&gt;0),"Closed","Verify closure"),IF(H61="","Set due date",IF(H61&lt;'Review Brief'!$B$28,"Overdue","Scheduled"))))</f>
      </c>
      <c r="N61" s="22" t="str">
        <f>IF(COUNTA(A61:L61)=0,"",IF(A61="","Add ID; ","")&amp;IF(AND(A61&lt;&gt;"",COUNTIF(FindingsTable[Finding ID],A61)&gt;1),"Duplicate ID; ","")&amp;IF(B61="","Add claim link; ",IF(COUNTIF(ClaimsTable[Claim ID],B61)=0,"Unknown claim; ",""))&amp;IF(C61="","Set gap type; ","")&amp;IF(D61="","Describe finding; ","")&amp;IF(E61="","Set priority; ","")&amp;IF(F61="","Assign owner; ","")&amp;IF(G61="","Set action; ","")&amp;IF(H61="","Set due date; ","")&amp;IF(I61="","Set status; ","")&amp;IF(AND(I61="Closed",OR(J61="",K61="",L61="")),"Verify closure; ","")&amp;IF(AND(J61&lt;&gt;"",COUNTIFS(EvidenceTable[Evidence ID],J61,EvidenceTable[Claim ID],B61)=0),"Closure evidence not linked to claim; ",""))</f>
      </c>
    </row>
    <row r="62" ht="46" customHeight="1">
      <c r="A62" s="11"/>
      <c r="B62" s="11"/>
      <c r="C62" s="11"/>
      <c r="D62" s="11"/>
      <c r="E62" s="11"/>
      <c r="F62" s="11"/>
      <c r="G62" s="11"/>
      <c r="H62" s="23"/>
      <c r="I62" s="11"/>
      <c r="J62" s="11"/>
      <c r="K62" s="11"/>
      <c r="L62" s="23"/>
      <c r="M62" s="22" t="str">
        <f>IF(A62="","",IF(I62="Closed",IF(AND(J62&lt;&gt;"",K62&lt;&gt;"",L62&lt;&gt;"",COUNTIFS(EvidenceTable[Evidence ID],J62,EvidenceTable[Claim ID],B62)&gt;0),"Closed","Verify closure"),IF(H62="","Set due date",IF(H62&lt;'Review Brief'!$B$28,"Overdue","Scheduled"))))</f>
      </c>
      <c r="N62" s="22" t="str">
        <f>IF(COUNTA(A62:L62)=0,"",IF(A62="","Add ID; ","")&amp;IF(AND(A62&lt;&gt;"",COUNTIF(FindingsTable[Finding ID],A62)&gt;1),"Duplicate ID; ","")&amp;IF(B62="","Add claim link; ",IF(COUNTIF(ClaimsTable[Claim ID],B62)=0,"Unknown claim; ",""))&amp;IF(C62="","Set gap type; ","")&amp;IF(D62="","Describe finding; ","")&amp;IF(E62="","Set priority; ","")&amp;IF(F62="","Assign owner; ","")&amp;IF(G62="","Set action; ","")&amp;IF(H62="","Set due date; ","")&amp;IF(I62="","Set status; ","")&amp;IF(AND(I62="Closed",OR(J62="",K62="",L62="")),"Verify closure; ","")&amp;IF(AND(J62&lt;&gt;"",COUNTIFS(EvidenceTable[Evidence ID],J62,EvidenceTable[Claim ID],B62)=0),"Closure evidence not linked to claim; ",""))</f>
      </c>
    </row>
    <row r="63" ht="46" customHeight="1">
      <c r="A63" s="11"/>
      <c r="B63" s="11"/>
      <c r="C63" s="11"/>
      <c r="D63" s="11"/>
      <c r="E63" s="11"/>
      <c r="F63" s="11"/>
      <c r="G63" s="11"/>
      <c r="H63" s="23"/>
      <c r="I63" s="11"/>
      <c r="J63" s="11"/>
      <c r="K63" s="11"/>
      <c r="L63" s="23"/>
      <c r="M63" s="22" t="str">
        <f>IF(A63="","",IF(I63="Closed",IF(AND(J63&lt;&gt;"",K63&lt;&gt;"",L63&lt;&gt;"",COUNTIFS(EvidenceTable[Evidence ID],J63,EvidenceTable[Claim ID],B63)&gt;0),"Closed","Verify closure"),IF(H63="","Set due date",IF(H63&lt;'Review Brief'!$B$28,"Overdue","Scheduled"))))</f>
      </c>
      <c r="N63" s="22" t="str">
        <f>IF(COUNTA(A63:L63)=0,"",IF(A63="","Add ID; ","")&amp;IF(AND(A63&lt;&gt;"",COUNTIF(FindingsTable[Finding ID],A63)&gt;1),"Duplicate ID; ","")&amp;IF(B63="","Add claim link; ",IF(COUNTIF(ClaimsTable[Claim ID],B63)=0,"Unknown claim; ",""))&amp;IF(C63="","Set gap type; ","")&amp;IF(D63="","Describe finding; ","")&amp;IF(E63="","Set priority; ","")&amp;IF(F63="","Assign owner; ","")&amp;IF(G63="","Set action; ","")&amp;IF(H63="","Set due date; ","")&amp;IF(I63="","Set status; ","")&amp;IF(AND(I63="Closed",OR(J63="",K63="",L63="")),"Verify closure; ","")&amp;IF(AND(J63&lt;&gt;"",COUNTIFS(EvidenceTable[Evidence ID],J63,EvidenceTable[Claim ID],B63)=0),"Closure evidence not linked to claim; ",""))</f>
      </c>
    </row>
    <row r="64" ht="46" customHeight="1">
      <c r="A64" s="11"/>
      <c r="B64" s="11"/>
      <c r="C64" s="11"/>
      <c r="D64" s="11"/>
      <c r="E64" s="11"/>
      <c r="F64" s="11"/>
      <c r="G64" s="11"/>
      <c r="H64" s="23"/>
      <c r="I64" s="11"/>
      <c r="J64" s="11"/>
      <c r="K64" s="11"/>
      <c r="L64" s="23"/>
      <c r="M64" s="22" t="str">
        <f>IF(A64="","",IF(I64="Closed",IF(AND(J64&lt;&gt;"",K64&lt;&gt;"",L64&lt;&gt;"",COUNTIFS(EvidenceTable[Evidence ID],J64,EvidenceTable[Claim ID],B64)&gt;0),"Closed","Verify closure"),IF(H64="","Set due date",IF(H64&lt;'Review Brief'!$B$28,"Overdue","Scheduled"))))</f>
      </c>
      <c r="N64" s="22" t="str">
        <f>IF(COUNTA(A64:L64)=0,"",IF(A64="","Add ID; ","")&amp;IF(AND(A64&lt;&gt;"",COUNTIF(FindingsTable[Finding ID],A64)&gt;1),"Duplicate ID; ","")&amp;IF(B64="","Add claim link; ",IF(COUNTIF(ClaimsTable[Claim ID],B64)=0,"Unknown claim; ",""))&amp;IF(C64="","Set gap type; ","")&amp;IF(D64="","Describe finding; ","")&amp;IF(E64="","Set priority; ","")&amp;IF(F64="","Assign owner; ","")&amp;IF(G64="","Set action; ","")&amp;IF(H64="","Set due date; ","")&amp;IF(I64="","Set status; ","")&amp;IF(AND(I64="Closed",OR(J64="",K64="",L64="")),"Verify closure; ","")&amp;IF(AND(J64&lt;&gt;"",COUNTIFS(EvidenceTable[Evidence ID],J64,EvidenceTable[Claim ID],B64)=0),"Closure evidence not linked to claim; ",""))</f>
      </c>
    </row>
    <row r="65" ht="46" customHeight="1">
      <c r="A65" s="11"/>
      <c r="B65" s="11"/>
      <c r="C65" s="11"/>
      <c r="D65" s="11"/>
      <c r="E65" s="11"/>
      <c r="F65" s="11"/>
      <c r="G65" s="11"/>
      <c r="H65" s="23"/>
      <c r="I65" s="11"/>
      <c r="J65" s="11"/>
      <c r="K65" s="11"/>
      <c r="L65" s="23"/>
      <c r="M65" s="22" t="str">
        <f>IF(A65="","",IF(I65="Closed",IF(AND(J65&lt;&gt;"",K65&lt;&gt;"",L65&lt;&gt;"",COUNTIFS(EvidenceTable[Evidence ID],J65,EvidenceTable[Claim ID],B65)&gt;0),"Closed","Verify closure"),IF(H65="","Set due date",IF(H65&lt;'Review Brief'!$B$28,"Overdue","Scheduled"))))</f>
      </c>
      <c r="N65" s="22" t="str">
        <f>IF(COUNTA(A65:L65)=0,"",IF(A65="","Add ID; ","")&amp;IF(AND(A65&lt;&gt;"",COUNTIF(FindingsTable[Finding ID],A65)&gt;1),"Duplicate ID; ","")&amp;IF(B65="","Add claim link; ",IF(COUNTIF(ClaimsTable[Claim ID],B65)=0,"Unknown claim; ",""))&amp;IF(C65="","Set gap type; ","")&amp;IF(D65="","Describe finding; ","")&amp;IF(E65="","Set priority; ","")&amp;IF(F65="","Assign owner; ","")&amp;IF(G65="","Set action; ","")&amp;IF(H65="","Set due date; ","")&amp;IF(I65="","Set status; ","")&amp;IF(AND(I65="Closed",OR(J65="",K65="",L65="")),"Verify closure; ","")&amp;IF(AND(J65&lt;&gt;"",COUNTIFS(EvidenceTable[Evidence ID],J65,EvidenceTable[Claim ID],B65)=0),"Closure evidence not linked to claim; ",""))</f>
      </c>
    </row>
    <row r="66" ht="46" customHeight="1">
      <c r="A66" s="11"/>
      <c r="B66" s="11"/>
      <c r="C66" s="11"/>
      <c r="D66" s="11"/>
      <c r="E66" s="11"/>
      <c r="F66" s="11"/>
      <c r="G66" s="11"/>
      <c r="H66" s="23"/>
      <c r="I66" s="11"/>
      <c r="J66" s="11"/>
      <c r="K66" s="11"/>
      <c r="L66" s="23"/>
      <c r="M66" s="22" t="str">
        <f>IF(A66="","",IF(I66="Closed",IF(AND(J66&lt;&gt;"",K66&lt;&gt;"",L66&lt;&gt;"",COUNTIFS(EvidenceTable[Evidence ID],J66,EvidenceTable[Claim ID],B66)&gt;0),"Closed","Verify closure"),IF(H66="","Set due date",IF(H66&lt;'Review Brief'!$B$28,"Overdue","Scheduled"))))</f>
      </c>
      <c r="N66" s="22" t="str">
        <f>IF(COUNTA(A66:L66)=0,"",IF(A66="","Add ID; ","")&amp;IF(AND(A66&lt;&gt;"",COUNTIF(FindingsTable[Finding ID],A66)&gt;1),"Duplicate ID; ","")&amp;IF(B66="","Add claim link; ",IF(COUNTIF(ClaimsTable[Claim ID],B66)=0,"Unknown claim; ",""))&amp;IF(C66="","Set gap type; ","")&amp;IF(D66="","Describe finding; ","")&amp;IF(E66="","Set priority; ","")&amp;IF(F66="","Assign owner; ","")&amp;IF(G66="","Set action; ","")&amp;IF(H66="","Set due date; ","")&amp;IF(I66="","Set status; ","")&amp;IF(AND(I66="Closed",OR(J66="",K66="",L66="")),"Verify closure; ","")&amp;IF(AND(J66&lt;&gt;"",COUNTIFS(EvidenceTable[Evidence ID],J66,EvidenceTable[Claim ID],B66)=0),"Closure evidence not linked to claim; ",""))</f>
      </c>
    </row>
    <row r="67" ht="46" customHeight="1">
      <c r="A67" s="11"/>
      <c r="B67" s="11"/>
      <c r="C67" s="11"/>
      <c r="D67" s="11"/>
      <c r="E67" s="11"/>
      <c r="F67" s="11"/>
      <c r="G67" s="11"/>
      <c r="H67" s="23"/>
      <c r="I67" s="11"/>
      <c r="J67" s="11"/>
      <c r="K67" s="11"/>
      <c r="L67" s="23"/>
      <c r="M67" s="22" t="str">
        <f>IF(A67="","",IF(I67="Closed",IF(AND(J67&lt;&gt;"",K67&lt;&gt;"",L67&lt;&gt;"",COUNTIFS(EvidenceTable[Evidence ID],J67,EvidenceTable[Claim ID],B67)&gt;0),"Closed","Verify closure"),IF(H67="","Set due date",IF(H67&lt;'Review Brief'!$B$28,"Overdue","Scheduled"))))</f>
      </c>
      <c r="N67" s="22" t="str">
        <f>IF(COUNTA(A67:L67)=0,"",IF(A67="","Add ID; ","")&amp;IF(AND(A67&lt;&gt;"",COUNTIF(FindingsTable[Finding ID],A67)&gt;1),"Duplicate ID; ","")&amp;IF(B67="","Add claim link; ",IF(COUNTIF(ClaimsTable[Claim ID],B67)=0,"Unknown claim; ",""))&amp;IF(C67="","Set gap type; ","")&amp;IF(D67="","Describe finding; ","")&amp;IF(E67="","Set priority; ","")&amp;IF(F67="","Assign owner; ","")&amp;IF(G67="","Set action; ","")&amp;IF(H67="","Set due date; ","")&amp;IF(I67="","Set status; ","")&amp;IF(AND(I67="Closed",OR(J67="",K67="",L67="")),"Verify closure; ","")&amp;IF(AND(J67&lt;&gt;"",COUNTIFS(EvidenceTable[Evidence ID],J67,EvidenceTable[Claim ID],B67)=0),"Closure evidence not linked to claim; ",""))</f>
      </c>
    </row>
    <row r="68" ht="46" customHeight="1">
      <c r="A68" s="11"/>
      <c r="B68" s="11"/>
      <c r="C68" s="11"/>
      <c r="D68" s="11"/>
      <c r="E68" s="11"/>
      <c r="F68" s="11"/>
      <c r="G68" s="11"/>
      <c r="H68" s="23"/>
      <c r="I68" s="11"/>
      <c r="J68" s="11"/>
      <c r="K68" s="11"/>
      <c r="L68" s="23"/>
      <c r="M68" s="22" t="str">
        <f>IF(A68="","",IF(I68="Closed",IF(AND(J68&lt;&gt;"",K68&lt;&gt;"",L68&lt;&gt;"",COUNTIFS(EvidenceTable[Evidence ID],J68,EvidenceTable[Claim ID],B68)&gt;0),"Closed","Verify closure"),IF(H68="","Set due date",IF(H68&lt;'Review Brief'!$B$28,"Overdue","Scheduled"))))</f>
      </c>
      <c r="N68" s="22" t="str">
        <f>IF(COUNTA(A68:L68)=0,"",IF(A68="","Add ID; ","")&amp;IF(AND(A68&lt;&gt;"",COUNTIF(FindingsTable[Finding ID],A68)&gt;1),"Duplicate ID; ","")&amp;IF(B68="","Add claim link; ",IF(COUNTIF(ClaimsTable[Claim ID],B68)=0,"Unknown claim; ",""))&amp;IF(C68="","Set gap type; ","")&amp;IF(D68="","Describe finding; ","")&amp;IF(E68="","Set priority; ","")&amp;IF(F68="","Assign owner; ","")&amp;IF(G68="","Set action; ","")&amp;IF(H68="","Set due date; ","")&amp;IF(I68="","Set status; ","")&amp;IF(AND(I68="Closed",OR(J68="",K68="",L68="")),"Verify closure; ","")&amp;IF(AND(J68&lt;&gt;"",COUNTIFS(EvidenceTable[Evidence ID],J68,EvidenceTable[Claim ID],B68)=0),"Closure evidence not linked to claim; ",""))</f>
      </c>
    </row>
    <row r="69" ht="46" customHeight="1">
      <c r="A69" s="11"/>
      <c r="B69" s="11"/>
      <c r="C69" s="11"/>
      <c r="D69" s="11"/>
      <c r="E69" s="11"/>
      <c r="F69" s="11"/>
      <c r="G69" s="11"/>
      <c r="H69" s="23"/>
      <c r="I69" s="11"/>
      <c r="J69" s="11"/>
      <c r="K69" s="11"/>
      <c r="L69" s="23"/>
      <c r="M69" s="22" t="str">
        <f>IF(A69="","",IF(I69="Closed",IF(AND(J69&lt;&gt;"",K69&lt;&gt;"",L69&lt;&gt;"",COUNTIFS(EvidenceTable[Evidence ID],J69,EvidenceTable[Claim ID],B69)&gt;0),"Closed","Verify closure"),IF(H69="","Set due date",IF(H69&lt;'Review Brief'!$B$28,"Overdue","Scheduled"))))</f>
      </c>
      <c r="N69" s="22" t="str">
        <f>IF(COUNTA(A69:L69)=0,"",IF(A69="","Add ID; ","")&amp;IF(AND(A69&lt;&gt;"",COUNTIF(FindingsTable[Finding ID],A69)&gt;1),"Duplicate ID; ","")&amp;IF(B69="","Add claim link; ",IF(COUNTIF(ClaimsTable[Claim ID],B69)=0,"Unknown claim; ",""))&amp;IF(C69="","Set gap type; ","")&amp;IF(D69="","Describe finding; ","")&amp;IF(E69="","Set priority; ","")&amp;IF(F69="","Assign owner; ","")&amp;IF(G69="","Set action; ","")&amp;IF(H69="","Set due date; ","")&amp;IF(I69="","Set status; ","")&amp;IF(AND(I69="Closed",OR(J69="",K69="",L69="")),"Verify closure; ","")&amp;IF(AND(J69&lt;&gt;"",COUNTIFS(EvidenceTable[Evidence ID],J69,EvidenceTable[Claim ID],B69)=0),"Closure evidence not linked to claim; ",""))</f>
      </c>
    </row>
    <row r="70" ht="46" customHeight="1">
      <c r="A70" s="11"/>
      <c r="B70" s="11"/>
      <c r="C70" s="11"/>
      <c r="D70" s="11"/>
      <c r="E70" s="11"/>
      <c r="F70" s="11"/>
      <c r="G70" s="11"/>
      <c r="H70" s="23"/>
      <c r="I70" s="11"/>
      <c r="J70" s="11"/>
      <c r="K70" s="11"/>
      <c r="L70" s="23"/>
      <c r="M70" s="22" t="str">
        <f>IF(A70="","",IF(I70="Closed",IF(AND(J70&lt;&gt;"",K70&lt;&gt;"",L70&lt;&gt;"",COUNTIFS(EvidenceTable[Evidence ID],J70,EvidenceTable[Claim ID],B70)&gt;0),"Closed","Verify closure"),IF(H70="","Set due date",IF(H70&lt;'Review Brief'!$B$28,"Overdue","Scheduled"))))</f>
      </c>
      <c r="N70" s="22" t="str">
        <f>IF(COUNTA(A70:L70)=0,"",IF(A70="","Add ID; ","")&amp;IF(AND(A70&lt;&gt;"",COUNTIF(FindingsTable[Finding ID],A70)&gt;1),"Duplicate ID; ","")&amp;IF(B70="","Add claim link; ",IF(COUNTIF(ClaimsTable[Claim ID],B70)=0,"Unknown claim; ",""))&amp;IF(C70="","Set gap type; ","")&amp;IF(D70="","Describe finding; ","")&amp;IF(E70="","Set priority; ","")&amp;IF(F70="","Assign owner; ","")&amp;IF(G70="","Set action; ","")&amp;IF(H70="","Set due date; ","")&amp;IF(I70="","Set status; ","")&amp;IF(AND(I70="Closed",OR(J70="",K70="",L70="")),"Verify closure; ","")&amp;IF(AND(J70&lt;&gt;"",COUNTIFS(EvidenceTable[Evidence ID],J70,EvidenceTable[Claim ID],B70)=0),"Closure evidence not linked to claim; ",""))</f>
      </c>
    </row>
    <row r="71" ht="46" customHeight="1">
      <c r="A71" s="11"/>
      <c r="B71" s="11"/>
      <c r="C71" s="11"/>
      <c r="D71" s="11"/>
      <c r="E71" s="11"/>
      <c r="F71" s="11"/>
      <c r="G71" s="11"/>
      <c r="H71" s="23"/>
      <c r="I71" s="11"/>
      <c r="J71" s="11"/>
      <c r="K71" s="11"/>
      <c r="L71" s="23"/>
      <c r="M71" s="22" t="str">
        <f>IF(A71="","",IF(I71="Closed",IF(AND(J71&lt;&gt;"",K71&lt;&gt;"",L71&lt;&gt;"",COUNTIFS(EvidenceTable[Evidence ID],J71,EvidenceTable[Claim ID],B71)&gt;0),"Closed","Verify closure"),IF(H71="","Set due date",IF(H71&lt;'Review Brief'!$B$28,"Overdue","Scheduled"))))</f>
      </c>
      <c r="N71" s="22" t="str">
        <f>IF(COUNTA(A71:L71)=0,"",IF(A71="","Add ID; ","")&amp;IF(AND(A71&lt;&gt;"",COUNTIF(FindingsTable[Finding ID],A71)&gt;1),"Duplicate ID; ","")&amp;IF(B71="","Add claim link; ",IF(COUNTIF(ClaimsTable[Claim ID],B71)=0,"Unknown claim; ",""))&amp;IF(C71="","Set gap type; ","")&amp;IF(D71="","Describe finding; ","")&amp;IF(E71="","Set priority; ","")&amp;IF(F71="","Assign owner; ","")&amp;IF(G71="","Set action; ","")&amp;IF(H71="","Set due date; ","")&amp;IF(I71="","Set status; ","")&amp;IF(AND(I71="Closed",OR(J71="",K71="",L71="")),"Verify closure; ","")&amp;IF(AND(J71&lt;&gt;"",COUNTIFS(EvidenceTable[Evidence ID],J71,EvidenceTable[Claim ID],B71)=0),"Closure evidence not linked to claim; ",""))</f>
      </c>
    </row>
    <row r="72" ht="46" customHeight="1">
      <c r="A72" s="11"/>
      <c r="B72" s="11"/>
      <c r="C72" s="11"/>
      <c r="D72" s="11"/>
      <c r="E72" s="11"/>
      <c r="F72" s="11"/>
      <c r="G72" s="11"/>
      <c r="H72" s="23"/>
      <c r="I72" s="11"/>
      <c r="J72" s="11"/>
      <c r="K72" s="11"/>
      <c r="L72" s="23"/>
      <c r="M72" s="22" t="str">
        <f>IF(A72="","",IF(I72="Closed",IF(AND(J72&lt;&gt;"",K72&lt;&gt;"",L72&lt;&gt;"",COUNTIFS(EvidenceTable[Evidence ID],J72,EvidenceTable[Claim ID],B72)&gt;0),"Closed","Verify closure"),IF(H72="","Set due date",IF(H72&lt;'Review Brief'!$B$28,"Overdue","Scheduled"))))</f>
      </c>
      <c r="N72" s="22" t="str">
        <f>IF(COUNTA(A72:L72)=0,"",IF(A72="","Add ID; ","")&amp;IF(AND(A72&lt;&gt;"",COUNTIF(FindingsTable[Finding ID],A72)&gt;1),"Duplicate ID; ","")&amp;IF(B72="","Add claim link; ",IF(COUNTIF(ClaimsTable[Claim ID],B72)=0,"Unknown claim; ",""))&amp;IF(C72="","Set gap type; ","")&amp;IF(D72="","Describe finding; ","")&amp;IF(E72="","Set priority; ","")&amp;IF(F72="","Assign owner; ","")&amp;IF(G72="","Set action; ","")&amp;IF(H72="","Set due date; ","")&amp;IF(I72="","Set status; ","")&amp;IF(AND(I72="Closed",OR(J72="",K72="",L72="")),"Verify closure; ","")&amp;IF(AND(J72&lt;&gt;"",COUNTIFS(EvidenceTable[Evidence ID],J72,EvidenceTable[Claim ID],B72)=0),"Closure evidence not linked to claim; ",""))</f>
      </c>
    </row>
    <row r="73" ht="46" customHeight="1">
      <c r="A73" s="11"/>
      <c r="B73" s="11"/>
      <c r="C73" s="11"/>
      <c r="D73" s="11"/>
      <c r="E73" s="11"/>
      <c r="F73" s="11"/>
      <c r="G73" s="11"/>
      <c r="H73" s="23"/>
      <c r="I73" s="11"/>
      <c r="J73" s="11"/>
      <c r="K73" s="11"/>
      <c r="L73" s="23"/>
      <c r="M73" s="22" t="str">
        <f>IF(A73="","",IF(I73="Closed",IF(AND(J73&lt;&gt;"",K73&lt;&gt;"",L73&lt;&gt;"",COUNTIFS(EvidenceTable[Evidence ID],J73,EvidenceTable[Claim ID],B73)&gt;0),"Closed","Verify closure"),IF(H73="","Set due date",IF(H73&lt;'Review Brief'!$B$28,"Overdue","Scheduled"))))</f>
      </c>
      <c r="N73" s="22" t="str">
        <f>IF(COUNTA(A73:L73)=0,"",IF(A73="","Add ID; ","")&amp;IF(AND(A73&lt;&gt;"",COUNTIF(FindingsTable[Finding ID],A73)&gt;1),"Duplicate ID; ","")&amp;IF(B73="","Add claim link; ",IF(COUNTIF(ClaimsTable[Claim ID],B73)=0,"Unknown claim; ",""))&amp;IF(C73="","Set gap type; ","")&amp;IF(D73="","Describe finding; ","")&amp;IF(E73="","Set priority; ","")&amp;IF(F73="","Assign owner; ","")&amp;IF(G73="","Set action; ","")&amp;IF(H73="","Set due date; ","")&amp;IF(I73="","Set status; ","")&amp;IF(AND(I73="Closed",OR(J73="",K73="",L73="")),"Verify closure; ","")&amp;IF(AND(J73&lt;&gt;"",COUNTIFS(EvidenceTable[Evidence ID],J73,EvidenceTable[Claim ID],B73)=0),"Closure evidence not linked to claim; ",""))</f>
      </c>
    </row>
    <row r="74" ht="46" customHeight="1">
      <c r="A74" s="11"/>
      <c r="B74" s="11"/>
      <c r="C74" s="11"/>
      <c r="D74" s="11"/>
      <c r="E74" s="11"/>
      <c r="F74" s="11"/>
      <c r="G74" s="11"/>
      <c r="H74" s="23"/>
      <c r="I74" s="11"/>
      <c r="J74" s="11"/>
      <c r="K74" s="11"/>
      <c r="L74" s="23"/>
      <c r="M74" s="22" t="str">
        <f>IF(A74="","",IF(I74="Closed",IF(AND(J74&lt;&gt;"",K74&lt;&gt;"",L74&lt;&gt;"",COUNTIFS(EvidenceTable[Evidence ID],J74,EvidenceTable[Claim ID],B74)&gt;0),"Closed","Verify closure"),IF(H74="","Set due date",IF(H74&lt;'Review Brief'!$B$28,"Overdue","Scheduled"))))</f>
      </c>
      <c r="N74" s="22" t="str">
        <f>IF(COUNTA(A74:L74)=0,"",IF(A74="","Add ID; ","")&amp;IF(AND(A74&lt;&gt;"",COUNTIF(FindingsTable[Finding ID],A74)&gt;1),"Duplicate ID; ","")&amp;IF(B74="","Add claim link; ",IF(COUNTIF(ClaimsTable[Claim ID],B74)=0,"Unknown claim; ",""))&amp;IF(C74="","Set gap type; ","")&amp;IF(D74="","Describe finding; ","")&amp;IF(E74="","Set priority; ","")&amp;IF(F74="","Assign owner; ","")&amp;IF(G74="","Set action; ","")&amp;IF(H74="","Set due date; ","")&amp;IF(I74="","Set status; ","")&amp;IF(AND(I74="Closed",OR(J74="",K74="",L74="")),"Verify closure; ","")&amp;IF(AND(J74&lt;&gt;"",COUNTIFS(EvidenceTable[Evidence ID],J74,EvidenceTable[Claim ID],B74)=0),"Closure evidence not linked to claim; ",""))</f>
      </c>
    </row>
    <row r="75" ht="46" customHeight="1">
      <c r="A75" s="11"/>
      <c r="B75" s="11"/>
      <c r="C75" s="11"/>
      <c r="D75" s="11"/>
      <c r="E75" s="11"/>
      <c r="F75" s="11"/>
      <c r="G75" s="11"/>
      <c r="H75" s="23"/>
      <c r="I75" s="11"/>
      <c r="J75" s="11"/>
      <c r="K75" s="11"/>
      <c r="L75" s="23"/>
      <c r="M75" s="22" t="str">
        <f>IF(A75="","",IF(I75="Closed",IF(AND(J75&lt;&gt;"",K75&lt;&gt;"",L75&lt;&gt;"",COUNTIFS(EvidenceTable[Evidence ID],J75,EvidenceTable[Claim ID],B75)&gt;0),"Closed","Verify closure"),IF(H75="","Set due date",IF(H75&lt;'Review Brief'!$B$28,"Overdue","Scheduled"))))</f>
      </c>
      <c r="N75" s="22" t="str">
        <f>IF(COUNTA(A75:L75)=0,"",IF(A75="","Add ID; ","")&amp;IF(AND(A75&lt;&gt;"",COUNTIF(FindingsTable[Finding ID],A75)&gt;1),"Duplicate ID; ","")&amp;IF(B75="","Add claim link; ",IF(COUNTIF(ClaimsTable[Claim ID],B75)=0,"Unknown claim; ",""))&amp;IF(C75="","Set gap type; ","")&amp;IF(D75="","Describe finding; ","")&amp;IF(E75="","Set priority; ","")&amp;IF(F75="","Assign owner; ","")&amp;IF(G75="","Set action; ","")&amp;IF(H75="","Set due date; ","")&amp;IF(I75="","Set status; ","")&amp;IF(AND(I75="Closed",OR(J75="",K75="",L75="")),"Verify closure; ","")&amp;IF(AND(J75&lt;&gt;"",COUNTIFS(EvidenceTable[Evidence ID],J75,EvidenceTable[Claim ID],B75)=0),"Closure evidence not linked to claim; ",""))</f>
      </c>
    </row>
    <row r="76" ht="46" customHeight="1">
      <c r="A76" s="11"/>
      <c r="B76" s="11"/>
      <c r="C76" s="11"/>
      <c r="D76" s="11"/>
      <c r="E76" s="11"/>
      <c r="F76" s="11"/>
      <c r="G76" s="11"/>
      <c r="H76" s="23"/>
      <c r="I76" s="11"/>
      <c r="J76" s="11"/>
      <c r="K76" s="11"/>
      <c r="L76" s="23"/>
      <c r="M76" s="22" t="str">
        <f>IF(A76="","",IF(I76="Closed",IF(AND(J76&lt;&gt;"",K76&lt;&gt;"",L76&lt;&gt;"",COUNTIFS(EvidenceTable[Evidence ID],J76,EvidenceTable[Claim ID],B76)&gt;0),"Closed","Verify closure"),IF(H76="","Set due date",IF(H76&lt;'Review Brief'!$B$28,"Overdue","Scheduled"))))</f>
      </c>
      <c r="N76" s="22" t="str">
        <f>IF(COUNTA(A76:L76)=0,"",IF(A76="","Add ID; ","")&amp;IF(AND(A76&lt;&gt;"",COUNTIF(FindingsTable[Finding ID],A76)&gt;1),"Duplicate ID; ","")&amp;IF(B76="","Add claim link; ",IF(COUNTIF(ClaimsTable[Claim ID],B76)=0,"Unknown claim; ",""))&amp;IF(C76="","Set gap type; ","")&amp;IF(D76="","Describe finding; ","")&amp;IF(E76="","Set priority; ","")&amp;IF(F76="","Assign owner; ","")&amp;IF(G76="","Set action; ","")&amp;IF(H76="","Set due date; ","")&amp;IF(I76="","Set status; ","")&amp;IF(AND(I76="Closed",OR(J76="",K76="",L76="")),"Verify closure; ","")&amp;IF(AND(J76&lt;&gt;"",COUNTIFS(EvidenceTable[Evidence ID],J76,EvidenceTable[Claim ID],B76)=0),"Closure evidence not linked to claim; ",""))</f>
      </c>
    </row>
    <row r="77" ht="46" customHeight="1">
      <c r="A77" s="11"/>
      <c r="B77" s="11"/>
      <c r="C77" s="11"/>
      <c r="D77" s="11"/>
      <c r="E77" s="11"/>
      <c r="F77" s="11"/>
      <c r="G77" s="11"/>
      <c r="H77" s="23"/>
      <c r="I77" s="11"/>
      <c r="J77" s="11"/>
      <c r="K77" s="11"/>
      <c r="L77" s="23"/>
      <c r="M77" s="22" t="str">
        <f>IF(A77="","",IF(I77="Closed",IF(AND(J77&lt;&gt;"",K77&lt;&gt;"",L77&lt;&gt;"",COUNTIFS(EvidenceTable[Evidence ID],J77,EvidenceTable[Claim ID],B77)&gt;0),"Closed","Verify closure"),IF(H77="","Set due date",IF(H77&lt;'Review Brief'!$B$28,"Overdue","Scheduled"))))</f>
      </c>
      <c r="N77" s="22" t="str">
        <f>IF(COUNTA(A77:L77)=0,"",IF(A77="","Add ID; ","")&amp;IF(AND(A77&lt;&gt;"",COUNTIF(FindingsTable[Finding ID],A77)&gt;1),"Duplicate ID; ","")&amp;IF(B77="","Add claim link; ",IF(COUNTIF(ClaimsTable[Claim ID],B77)=0,"Unknown claim; ",""))&amp;IF(C77="","Set gap type; ","")&amp;IF(D77="","Describe finding; ","")&amp;IF(E77="","Set priority; ","")&amp;IF(F77="","Assign owner; ","")&amp;IF(G77="","Set action; ","")&amp;IF(H77="","Set due date; ","")&amp;IF(I77="","Set status; ","")&amp;IF(AND(I77="Closed",OR(J77="",K77="",L77="")),"Verify closure; ","")&amp;IF(AND(J77&lt;&gt;"",COUNTIFS(EvidenceTable[Evidence ID],J77,EvidenceTable[Claim ID],B77)=0),"Closure evidence not linked to claim; ",""))</f>
      </c>
    </row>
    <row r="78" ht="46" customHeight="1">
      <c r="A78" s="11"/>
      <c r="B78" s="11"/>
      <c r="C78" s="11"/>
      <c r="D78" s="11"/>
      <c r="E78" s="11"/>
      <c r="F78" s="11"/>
      <c r="G78" s="11"/>
      <c r="H78" s="23"/>
      <c r="I78" s="11"/>
      <c r="J78" s="11"/>
      <c r="K78" s="11"/>
      <c r="L78" s="23"/>
      <c r="M78" s="22" t="str">
        <f>IF(A78="","",IF(I78="Closed",IF(AND(J78&lt;&gt;"",K78&lt;&gt;"",L78&lt;&gt;"",COUNTIFS(EvidenceTable[Evidence ID],J78,EvidenceTable[Claim ID],B78)&gt;0),"Closed","Verify closure"),IF(H78="","Set due date",IF(H78&lt;'Review Brief'!$B$28,"Overdue","Scheduled"))))</f>
      </c>
      <c r="N78" s="22" t="str">
        <f>IF(COUNTA(A78:L78)=0,"",IF(A78="","Add ID; ","")&amp;IF(AND(A78&lt;&gt;"",COUNTIF(FindingsTable[Finding ID],A78)&gt;1),"Duplicate ID; ","")&amp;IF(B78="","Add claim link; ",IF(COUNTIF(ClaimsTable[Claim ID],B78)=0,"Unknown claim; ",""))&amp;IF(C78="","Set gap type; ","")&amp;IF(D78="","Describe finding; ","")&amp;IF(E78="","Set priority; ","")&amp;IF(F78="","Assign owner; ","")&amp;IF(G78="","Set action; ","")&amp;IF(H78="","Set due date; ","")&amp;IF(I78="","Set status; ","")&amp;IF(AND(I78="Closed",OR(J78="",K78="",L78="")),"Verify closure; ","")&amp;IF(AND(J78&lt;&gt;"",COUNTIFS(EvidenceTable[Evidence ID],J78,EvidenceTable[Claim ID],B78)=0),"Closure evidence not linked to claim; ",""))</f>
      </c>
    </row>
    <row r="79" ht="46" customHeight="1">
      <c r="A79" s="11"/>
      <c r="B79" s="11"/>
      <c r="C79" s="11"/>
      <c r="D79" s="11"/>
      <c r="E79" s="11"/>
      <c r="F79" s="11"/>
      <c r="G79" s="11"/>
      <c r="H79" s="23"/>
      <c r="I79" s="11"/>
      <c r="J79" s="11"/>
      <c r="K79" s="11"/>
      <c r="L79" s="23"/>
      <c r="M79" s="22" t="str">
        <f>IF(A79="","",IF(I79="Closed",IF(AND(J79&lt;&gt;"",K79&lt;&gt;"",L79&lt;&gt;"",COUNTIFS(EvidenceTable[Evidence ID],J79,EvidenceTable[Claim ID],B79)&gt;0),"Closed","Verify closure"),IF(H79="","Set due date",IF(H79&lt;'Review Brief'!$B$28,"Overdue","Scheduled"))))</f>
      </c>
      <c r="N79" s="22" t="str">
        <f>IF(COUNTA(A79:L79)=0,"",IF(A79="","Add ID; ","")&amp;IF(AND(A79&lt;&gt;"",COUNTIF(FindingsTable[Finding ID],A79)&gt;1),"Duplicate ID; ","")&amp;IF(B79="","Add claim link; ",IF(COUNTIF(ClaimsTable[Claim ID],B79)=0,"Unknown claim; ",""))&amp;IF(C79="","Set gap type; ","")&amp;IF(D79="","Describe finding; ","")&amp;IF(E79="","Set priority; ","")&amp;IF(F79="","Assign owner; ","")&amp;IF(G79="","Set action; ","")&amp;IF(H79="","Set due date; ","")&amp;IF(I79="","Set status; ","")&amp;IF(AND(I79="Closed",OR(J79="",K79="",L79="")),"Verify closure; ","")&amp;IF(AND(J79&lt;&gt;"",COUNTIFS(EvidenceTable[Evidence ID],J79,EvidenceTable[Claim ID],B79)=0),"Closure evidence not linked to claim; ",""))</f>
      </c>
    </row>
    <row r="80" ht="46" customHeight="1">
      <c r="A80" s="11"/>
      <c r="B80" s="11"/>
      <c r="C80" s="11"/>
      <c r="D80" s="11"/>
      <c r="E80" s="11"/>
      <c r="F80" s="11"/>
      <c r="G80" s="11"/>
      <c r="H80" s="23"/>
      <c r="I80" s="11"/>
      <c r="J80" s="11"/>
      <c r="K80" s="11"/>
      <c r="L80" s="23"/>
      <c r="M80" s="22" t="str">
        <f>IF(A80="","",IF(I80="Closed",IF(AND(J80&lt;&gt;"",K80&lt;&gt;"",L80&lt;&gt;"",COUNTIFS(EvidenceTable[Evidence ID],J80,EvidenceTable[Claim ID],B80)&gt;0),"Closed","Verify closure"),IF(H80="","Set due date",IF(H80&lt;'Review Brief'!$B$28,"Overdue","Scheduled"))))</f>
      </c>
      <c r="N80" s="22" t="str">
        <f>IF(COUNTA(A80:L80)=0,"",IF(A80="","Add ID; ","")&amp;IF(AND(A80&lt;&gt;"",COUNTIF(FindingsTable[Finding ID],A80)&gt;1),"Duplicate ID; ","")&amp;IF(B80="","Add claim link; ",IF(COUNTIF(ClaimsTable[Claim ID],B80)=0,"Unknown claim; ",""))&amp;IF(C80="","Set gap type; ","")&amp;IF(D80="","Describe finding; ","")&amp;IF(E80="","Set priority; ","")&amp;IF(F80="","Assign owner; ","")&amp;IF(G80="","Set action; ","")&amp;IF(H80="","Set due date; ","")&amp;IF(I80="","Set status; ","")&amp;IF(AND(I80="Closed",OR(J80="",K80="",L80="")),"Verify closure; ","")&amp;IF(AND(J80&lt;&gt;"",COUNTIFS(EvidenceTable[Evidence ID],J80,EvidenceTable[Claim ID],B80)=0),"Closure evidence not linked to claim; ",""))</f>
      </c>
    </row>
    <row r="81" ht="46" customHeight="1">
      <c r="A81" s="11"/>
      <c r="B81" s="11"/>
      <c r="C81" s="11"/>
      <c r="D81" s="11"/>
      <c r="E81" s="11"/>
      <c r="F81" s="11"/>
      <c r="G81" s="11"/>
      <c r="H81" s="23"/>
      <c r="I81" s="11"/>
      <c r="J81" s="11"/>
      <c r="K81" s="11"/>
      <c r="L81" s="23"/>
      <c r="M81" s="22" t="str">
        <f>IF(A81="","",IF(I81="Closed",IF(AND(J81&lt;&gt;"",K81&lt;&gt;"",L81&lt;&gt;"",COUNTIFS(EvidenceTable[Evidence ID],J81,EvidenceTable[Claim ID],B81)&gt;0),"Closed","Verify closure"),IF(H81="","Set due date",IF(H81&lt;'Review Brief'!$B$28,"Overdue","Scheduled"))))</f>
      </c>
      <c r="N81" s="22" t="str">
        <f>IF(COUNTA(A81:L81)=0,"",IF(A81="","Add ID; ","")&amp;IF(AND(A81&lt;&gt;"",COUNTIF(FindingsTable[Finding ID],A81)&gt;1),"Duplicate ID; ","")&amp;IF(B81="","Add claim link; ",IF(COUNTIF(ClaimsTable[Claim ID],B81)=0,"Unknown claim; ",""))&amp;IF(C81="","Set gap type; ","")&amp;IF(D81="","Describe finding; ","")&amp;IF(E81="","Set priority; ","")&amp;IF(F81="","Assign owner; ","")&amp;IF(G81="","Set action; ","")&amp;IF(H81="","Set due date; ","")&amp;IF(I81="","Set status; ","")&amp;IF(AND(I81="Closed",OR(J81="",K81="",L81="")),"Verify closure; ","")&amp;IF(AND(J81&lt;&gt;"",COUNTIFS(EvidenceTable[Evidence ID],J81,EvidenceTable[Claim ID],B81)=0),"Closure evidence not linked to claim; ",""))</f>
      </c>
    </row>
    <row r="82" ht="46" customHeight="1">
      <c r="A82" s="11"/>
      <c r="B82" s="11"/>
      <c r="C82" s="11"/>
      <c r="D82" s="11"/>
      <c r="E82" s="11"/>
      <c r="F82" s="11"/>
      <c r="G82" s="11"/>
      <c r="H82" s="23"/>
      <c r="I82" s="11"/>
      <c r="J82" s="11"/>
      <c r="K82" s="11"/>
      <c r="L82" s="23"/>
      <c r="M82" s="22" t="str">
        <f>IF(A82="","",IF(I82="Closed",IF(AND(J82&lt;&gt;"",K82&lt;&gt;"",L82&lt;&gt;"",COUNTIFS(EvidenceTable[Evidence ID],J82,EvidenceTable[Claim ID],B82)&gt;0),"Closed","Verify closure"),IF(H82="","Set due date",IF(H82&lt;'Review Brief'!$B$28,"Overdue","Scheduled"))))</f>
      </c>
      <c r="N82" s="22" t="str">
        <f>IF(COUNTA(A82:L82)=0,"",IF(A82="","Add ID; ","")&amp;IF(AND(A82&lt;&gt;"",COUNTIF(FindingsTable[Finding ID],A82)&gt;1),"Duplicate ID; ","")&amp;IF(B82="","Add claim link; ",IF(COUNTIF(ClaimsTable[Claim ID],B82)=0,"Unknown claim; ",""))&amp;IF(C82="","Set gap type; ","")&amp;IF(D82="","Describe finding; ","")&amp;IF(E82="","Set priority; ","")&amp;IF(F82="","Assign owner; ","")&amp;IF(G82="","Set action; ","")&amp;IF(H82="","Set due date; ","")&amp;IF(I82="","Set status; ","")&amp;IF(AND(I82="Closed",OR(J82="",K82="",L82="")),"Verify closure; ","")&amp;IF(AND(J82&lt;&gt;"",COUNTIFS(EvidenceTable[Evidence ID],J82,EvidenceTable[Claim ID],B82)=0),"Closure evidence not linked to claim; ",""))</f>
      </c>
    </row>
    <row r="83" ht="46" customHeight="1">
      <c r="A83" s="11"/>
      <c r="B83" s="11"/>
      <c r="C83" s="11"/>
      <c r="D83" s="11"/>
      <c r="E83" s="11"/>
      <c r="F83" s="11"/>
      <c r="G83" s="11"/>
      <c r="H83" s="23"/>
      <c r="I83" s="11"/>
      <c r="J83" s="11"/>
      <c r="K83" s="11"/>
      <c r="L83" s="23"/>
      <c r="M83" s="22" t="str">
        <f>IF(A83="","",IF(I83="Closed",IF(AND(J83&lt;&gt;"",K83&lt;&gt;"",L83&lt;&gt;"",COUNTIFS(EvidenceTable[Evidence ID],J83,EvidenceTable[Claim ID],B83)&gt;0),"Closed","Verify closure"),IF(H83="","Set due date",IF(H83&lt;'Review Brief'!$B$28,"Overdue","Scheduled"))))</f>
      </c>
      <c r="N83" s="22" t="str">
        <f>IF(COUNTA(A83:L83)=0,"",IF(A83="","Add ID; ","")&amp;IF(AND(A83&lt;&gt;"",COUNTIF(FindingsTable[Finding ID],A83)&gt;1),"Duplicate ID; ","")&amp;IF(B83="","Add claim link; ",IF(COUNTIF(ClaimsTable[Claim ID],B83)=0,"Unknown claim; ",""))&amp;IF(C83="","Set gap type; ","")&amp;IF(D83="","Describe finding; ","")&amp;IF(E83="","Set priority; ","")&amp;IF(F83="","Assign owner; ","")&amp;IF(G83="","Set action; ","")&amp;IF(H83="","Set due date; ","")&amp;IF(I83="","Set status; ","")&amp;IF(AND(I83="Closed",OR(J83="",K83="",L83="")),"Verify closure; ","")&amp;IF(AND(J83&lt;&gt;"",COUNTIFS(EvidenceTable[Evidence ID],J83,EvidenceTable[Claim ID],B83)=0),"Closure evidence not linked to claim; ",""))</f>
      </c>
    </row>
    <row r="84" ht="46" customHeight="1">
      <c r="A84" s="11"/>
      <c r="B84" s="11"/>
      <c r="C84" s="11"/>
      <c r="D84" s="11"/>
      <c r="E84" s="11"/>
      <c r="F84" s="11"/>
      <c r="G84" s="11"/>
      <c r="H84" s="23"/>
      <c r="I84" s="11"/>
      <c r="J84" s="11"/>
      <c r="K84" s="11"/>
      <c r="L84" s="23"/>
      <c r="M84" s="22" t="str">
        <f>IF(A84="","",IF(I84="Closed",IF(AND(J84&lt;&gt;"",K84&lt;&gt;"",L84&lt;&gt;"",COUNTIFS(EvidenceTable[Evidence ID],J84,EvidenceTable[Claim ID],B84)&gt;0),"Closed","Verify closure"),IF(H84="","Set due date",IF(H84&lt;'Review Brief'!$B$28,"Overdue","Scheduled"))))</f>
      </c>
      <c r="N84" s="22" t="str">
        <f>IF(COUNTA(A84:L84)=0,"",IF(A84="","Add ID; ","")&amp;IF(AND(A84&lt;&gt;"",COUNTIF(FindingsTable[Finding ID],A84)&gt;1),"Duplicate ID; ","")&amp;IF(B84="","Add claim link; ",IF(COUNTIF(ClaimsTable[Claim ID],B84)=0,"Unknown claim; ",""))&amp;IF(C84="","Set gap type; ","")&amp;IF(D84="","Describe finding; ","")&amp;IF(E84="","Set priority; ","")&amp;IF(F84="","Assign owner; ","")&amp;IF(G84="","Set action; ","")&amp;IF(H84="","Set due date; ","")&amp;IF(I84="","Set status; ","")&amp;IF(AND(I84="Closed",OR(J84="",K84="",L84="")),"Verify closure; ","")&amp;IF(AND(J84&lt;&gt;"",COUNTIFS(EvidenceTable[Evidence ID],J84,EvidenceTable[Claim ID],B84)=0),"Closure evidence not linked to claim; ",""))</f>
      </c>
    </row>
    <row r="85" ht="46" customHeight="1">
      <c r="A85" s="11"/>
      <c r="B85" s="11"/>
      <c r="C85" s="11"/>
      <c r="D85" s="11"/>
      <c r="E85" s="11"/>
      <c r="F85" s="11"/>
      <c r="G85" s="11"/>
      <c r="H85" s="23"/>
      <c r="I85" s="11"/>
      <c r="J85" s="11"/>
      <c r="K85" s="11"/>
      <c r="L85" s="23"/>
      <c r="M85" s="22" t="str">
        <f>IF(A85="","",IF(I85="Closed",IF(AND(J85&lt;&gt;"",K85&lt;&gt;"",L85&lt;&gt;"",COUNTIFS(EvidenceTable[Evidence ID],J85,EvidenceTable[Claim ID],B85)&gt;0),"Closed","Verify closure"),IF(H85="","Set due date",IF(H85&lt;'Review Brief'!$B$28,"Overdue","Scheduled"))))</f>
      </c>
      <c r="N85" s="22" t="str">
        <f>IF(COUNTA(A85:L85)=0,"",IF(A85="","Add ID; ","")&amp;IF(AND(A85&lt;&gt;"",COUNTIF(FindingsTable[Finding ID],A85)&gt;1),"Duplicate ID; ","")&amp;IF(B85="","Add claim link; ",IF(COUNTIF(ClaimsTable[Claim ID],B85)=0,"Unknown claim; ",""))&amp;IF(C85="","Set gap type; ","")&amp;IF(D85="","Describe finding; ","")&amp;IF(E85="","Set priority; ","")&amp;IF(F85="","Assign owner; ","")&amp;IF(G85="","Set action; ","")&amp;IF(H85="","Set due date; ","")&amp;IF(I85="","Set status; ","")&amp;IF(AND(I85="Closed",OR(J85="",K85="",L85="")),"Verify closure; ","")&amp;IF(AND(J85&lt;&gt;"",COUNTIFS(EvidenceTable[Evidence ID],J85,EvidenceTable[Claim ID],B85)=0),"Closure evidence not linked to claim; ",""))</f>
      </c>
    </row>
    <row r="86" ht="46" customHeight="1">
      <c r="A86" s="11"/>
      <c r="B86" s="11"/>
      <c r="C86" s="11"/>
      <c r="D86" s="11"/>
      <c r="E86" s="11"/>
      <c r="F86" s="11"/>
      <c r="G86" s="11"/>
      <c r="H86" s="23"/>
      <c r="I86" s="11"/>
      <c r="J86" s="11"/>
      <c r="K86" s="11"/>
      <c r="L86" s="23"/>
      <c r="M86" s="22" t="str">
        <f>IF(A86="","",IF(I86="Closed",IF(AND(J86&lt;&gt;"",K86&lt;&gt;"",L86&lt;&gt;"",COUNTIFS(EvidenceTable[Evidence ID],J86,EvidenceTable[Claim ID],B86)&gt;0),"Closed","Verify closure"),IF(H86="","Set due date",IF(H86&lt;'Review Brief'!$B$28,"Overdue","Scheduled"))))</f>
      </c>
      <c r="N86" s="22" t="str">
        <f>IF(COUNTA(A86:L86)=0,"",IF(A86="","Add ID; ","")&amp;IF(AND(A86&lt;&gt;"",COUNTIF(FindingsTable[Finding ID],A86)&gt;1),"Duplicate ID; ","")&amp;IF(B86="","Add claim link; ",IF(COUNTIF(ClaimsTable[Claim ID],B86)=0,"Unknown claim; ",""))&amp;IF(C86="","Set gap type; ","")&amp;IF(D86="","Describe finding; ","")&amp;IF(E86="","Set priority; ","")&amp;IF(F86="","Assign owner; ","")&amp;IF(G86="","Set action; ","")&amp;IF(H86="","Set due date; ","")&amp;IF(I86="","Set status; ","")&amp;IF(AND(I86="Closed",OR(J86="",K86="",L86="")),"Verify closure; ","")&amp;IF(AND(J86&lt;&gt;"",COUNTIFS(EvidenceTable[Evidence ID],J86,EvidenceTable[Claim ID],B86)=0),"Closure evidence not linked to claim; ",""))</f>
      </c>
    </row>
    <row r="87" ht="46" customHeight="1">
      <c r="A87" s="11"/>
      <c r="B87" s="11"/>
      <c r="C87" s="11"/>
      <c r="D87" s="11"/>
      <c r="E87" s="11"/>
      <c r="F87" s="11"/>
      <c r="G87" s="11"/>
      <c r="H87" s="23"/>
      <c r="I87" s="11"/>
      <c r="J87" s="11"/>
      <c r="K87" s="11"/>
      <c r="L87" s="23"/>
      <c r="M87" s="22" t="str">
        <f>IF(A87="","",IF(I87="Closed",IF(AND(J87&lt;&gt;"",K87&lt;&gt;"",L87&lt;&gt;"",COUNTIFS(EvidenceTable[Evidence ID],J87,EvidenceTable[Claim ID],B87)&gt;0),"Closed","Verify closure"),IF(H87="","Set due date",IF(H87&lt;'Review Brief'!$B$28,"Overdue","Scheduled"))))</f>
      </c>
      <c r="N87" s="22" t="str">
        <f>IF(COUNTA(A87:L87)=0,"",IF(A87="","Add ID; ","")&amp;IF(AND(A87&lt;&gt;"",COUNTIF(FindingsTable[Finding ID],A87)&gt;1),"Duplicate ID; ","")&amp;IF(B87="","Add claim link; ",IF(COUNTIF(ClaimsTable[Claim ID],B87)=0,"Unknown claim; ",""))&amp;IF(C87="","Set gap type; ","")&amp;IF(D87="","Describe finding; ","")&amp;IF(E87="","Set priority; ","")&amp;IF(F87="","Assign owner; ","")&amp;IF(G87="","Set action; ","")&amp;IF(H87="","Set due date; ","")&amp;IF(I87="","Set status; ","")&amp;IF(AND(I87="Closed",OR(J87="",K87="",L87="")),"Verify closure; ","")&amp;IF(AND(J87&lt;&gt;"",COUNTIFS(EvidenceTable[Evidence ID],J87,EvidenceTable[Claim ID],B87)=0),"Closure evidence not linked to claim; ",""))</f>
      </c>
    </row>
    <row r="88" ht="46" customHeight="1">
      <c r="A88" s="11"/>
      <c r="B88" s="11"/>
      <c r="C88" s="11"/>
      <c r="D88" s="11"/>
      <c r="E88" s="11"/>
      <c r="F88" s="11"/>
      <c r="G88" s="11"/>
      <c r="H88" s="23"/>
      <c r="I88" s="11"/>
      <c r="J88" s="11"/>
      <c r="K88" s="11"/>
      <c r="L88" s="23"/>
      <c r="M88" s="22" t="str">
        <f>IF(A88="","",IF(I88="Closed",IF(AND(J88&lt;&gt;"",K88&lt;&gt;"",L88&lt;&gt;"",COUNTIFS(EvidenceTable[Evidence ID],J88,EvidenceTable[Claim ID],B88)&gt;0),"Closed","Verify closure"),IF(H88="","Set due date",IF(H88&lt;'Review Brief'!$B$28,"Overdue","Scheduled"))))</f>
      </c>
      <c r="N88" s="22" t="str">
        <f>IF(COUNTA(A88:L88)=0,"",IF(A88="","Add ID; ","")&amp;IF(AND(A88&lt;&gt;"",COUNTIF(FindingsTable[Finding ID],A88)&gt;1),"Duplicate ID; ","")&amp;IF(B88="","Add claim link; ",IF(COUNTIF(ClaimsTable[Claim ID],B88)=0,"Unknown claim; ",""))&amp;IF(C88="","Set gap type; ","")&amp;IF(D88="","Describe finding; ","")&amp;IF(E88="","Set priority; ","")&amp;IF(F88="","Assign owner; ","")&amp;IF(G88="","Set action; ","")&amp;IF(H88="","Set due date; ","")&amp;IF(I88="","Set status; ","")&amp;IF(AND(I88="Closed",OR(J88="",K88="",L88="")),"Verify closure; ","")&amp;IF(AND(J88&lt;&gt;"",COUNTIFS(EvidenceTable[Evidence ID],J88,EvidenceTable[Claim ID],B88)=0),"Closure evidence not linked to claim; ",""))</f>
      </c>
    </row>
    <row r="89" ht="46" customHeight="1">
      <c r="A89" s="11"/>
      <c r="B89" s="11"/>
      <c r="C89" s="11"/>
      <c r="D89" s="11"/>
      <c r="E89" s="11"/>
      <c r="F89" s="11"/>
      <c r="G89" s="11"/>
      <c r="H89" s="23"/>
      <c r="I89" s="11"/>
      <c r="J89" s="11"/>
      <c r="K89" s="11"/>
      <c r="L89" s="23"/>
      <c r="M89" s="22" t="str">
        <f>IF(A89="","",IF(I89="Closed",IF(AND(J89&lt;&gt;"",K89&lt;&gt;"",L89&lt;&gt;"",COUNTIFS(EvidenceTable[Evidence ID],J89,EvidenceTable[Claim ID],B89)&gt;0),"Closed","Verify closure"),IF(H89="","Set due date",IF(H89&lt;'Review Brief'!$B$28,"Overdue","Scheduled"))))</f>
      </c>
      <c r="N89" s="22" t="str">
        <f>IF(COUNTA(A89:L89)=0,"",IF(A89="","Add ID; ","")&amp;IF(AND(A89&lt;&gt;"",COUNTIF(FindingsTable[Finding ID],A89)&gt;1),"Duplicate ID; ","")&amp;IF(B89="","Add claim link; ",IF(COUNTIF(ClaimsTable[Claim ID],B89)=0,"Unknown claim; ",""))&amp;IF(C89="","Set gap type; ","")&amp;IF(D89="","Describe finding; ","")&amp;IF(E89="","Set priority; ","")&amp;IF(F89="","Assign owner; ","")&amp;IF(G89="","Set action; ","")&amp;IF(H89="","Set due date; ","")&amp;IF(I89="","Set status; ","")&amp;IF(AND(I89="Closed",OR(J89="",K89="",L89="")),"Verify closure; ","")&amp;IF(AND(J89&lt;&gt;"",COUNTIFS(EvidenceTable[Evidence ID],J89,EvidenceTable[Claim ID],B89)=0),"Closure evidence not linked to claim; ",""))</f>
      </c>
    </row>
    <row r="90" ht="46" customHeight="1">
      <c r="A90" s="11"/>
      <c r="B90" s="11"/>
      <c r="C90" s="11"/>
      <c r="D90" s="11"/>
      <c r="E90" s="11"/>
      <c r="F90" s="11"/>
      <c r="G90" s="11"/>
      <c r="H90" s="23"/>
      <c r="I90" s="11"/>
      <c r="J90" s="11"/>
      <c r="K90" s="11"/>
      <c r="L90" s="23"/>
      <c r="M90" s="22" t="str">
        <f>IF(A90="","",IF(I90="Closed",IF(AND(J90&lt;&gt;"",K90&lt;&gt;"",L90&lt;&gt;"",COUNTIFS(EvidenceTable[Evidence ID],J90,EvidenceTable[Claim ID],B90)&gt;0),"Closed","Verify closure"),IF(H90="","Set due date",IF(H90&lt;'Review Brief'!$B$28,"Overdue","Scheduled"))))</f>
      </c>
      <c r="N90" s="22" t="str">
        <f>IF(COUNTA(A90:L90)=0,"",IF(A90="","Add ID; ","")&amp;IF(AND(A90&lt;&gt;"",COUNTIF(FindingsTable[Finding ID],A90)&gt;1),"Duplicate ID; ","")&amp;IF(B90="","Add claim link; ",IF(COUNTIF(ClaimsTable[Claim ID],B90)=0,"Unknown claim; ",""))&amp;IF(C90="","Set gap type; ","")&amp;IF(D90="","Describe finding; ","")&amp;IF(E90="","Set priority; ","")&amp;IF(F90="","Assign owner; ","")&amp;IF(G90="","Set action; ","")&amp;IF(H90="","Set due date; ","")&amp;IF(I90="","Set status; ","")&amp;IF(AND(I90="Closed",OR(J90="",K90="",L90="")),"Verify closure; ","")&amp;IF(AND(J90&lt;&gt;"",COUNTIFS(EvidenceTable[Evidence ID],J90,EvidenceTable[Claim ID],B90)=0),"Closure evidence not linked to claim; ",""))</f>
      </c>
    </row>
    <row r="91" ht="46" customHeight="1">
      <c r="A91" s="11"/>
      <c r="B91" s="11"/>
      <c r="C91" s="11"/>
      <c r="D91" s="11"/>
      <c r="E91" s="11"/>
      <c r="F91" s="11"/>
      <c r="G91" s="11"/>
      <c r="H91" s="23"/>
      <c r="I91" s="11"/>
      <c r="J91" s="11"/>
      <c r="K91" s="11"/>
      <c r="L91" s="23"/>
      <c r="M91" s="22" t="str">
        <f>IF(A91="","",IF(I91="Closed",IF(AND(J91&lt;&gt;"",K91&lt;&gt;"",L91&lt;&gt;"",COUNTIFS(EvidenceTable[Evidence ID],J91,EvidenceTable[Claim ID],B91)&gt;0),"Closed","Verify closure"),IF(H91="","Set due date",IF(H91&lt;'Review Brief'!$B$28,"Overdue","Scheduled"))))</f>
      </c>
      <c r="N91" s="22" t="str">
        <f>IF(COUNTA(A91:L91)=0,"",IF(A91="","Add ID; ","")&amp;IF(AND(A91&lt;&gt;"",COUNTIF(FindingsTable[Finding ID],A91)&gt;1),"Duplicate ID; ","")&amp;IF(B91="","Add claim link; ",IF(COUNTIF(ClaimsTable[Claim ID],B91)=0,"Unknown claim; ",""))&amp;IF(C91="","Set gap type; ","")&amp;IF(D91="","Describe finding; ","")&amp;IF(E91="","Set priority; ","")&amp;IF(F91="","Assign owner; ","")&amp;IF(G91="","Set action; ","")&amp;IF(H91="","Set due date; ","")&amp;IF(I91="","Set status; ","")&amp;IF(AND(I91="Closed",OR(J91="",K91="",L91="")),"Verify closure; ","")&amp;IF(AND(J91&lt;&gt;"",COUNTIFS(EvidenceTable[Evidence ID],J91,EvidenceTable[Claim ID],B91)=0),"Closure evidence not linked to claim; ",""))</f>
      </c>
    </row>
    <row r="92" ht="46" customHeight="1">
      <c r="A92" s="11"/>
      <c r="B92" s="11"/>
      <c r="C92" s="11"/>
      <c r="D92" s="11"/>
      <c r="E92" s="11"/>
      <c r="F92" s="11"/>
      <c r="G92" s="11"/>
      <c r="H92" s="23"/>
      <c r="I92" s="11"/>
      <c r="J92" s="11"/>
      <c r="K92" s="11"/>
      <c r="L92" s="23"/>
      <c r="M92" s="22" t="str">
        <f>IF(A92="","",IF(I92="Closed",IF(AND(J92&lt;&gt;"",K92&lt;&gt;"",L92&lt;&gt;"",COUNTIFS(EvidenceTable[Evidence ID],J92,EvidenceTable[Claim ID],B92)&gt;0),"Closed","Verify closure"),IF(H92="","Set due date",IF(H92&lt;'Review Brief'!$B$28,"Overdue","Scheduled"))))</f>
      </c>
      <c r="N92" s="22" t="str">
        <f>IF(COUNTA(A92:L92)=0,"",IF(A92="","Add ID; ","")&amp;IF(AND(A92&lt;&gt;"",COUNTIF(FindingsTable[Finding ID],A92)&gt;1),"Duplicate ID; ","")&amp;IF(B92="","Add claim link; ",IF(COUNTIF(ClaimsTable[Claim ID],B92)=0,"Unknown claim; ",""))&amp;IF(C92="","Set gap type; ","")&amp;IF(D92="","Describe finding; ","")&amp;IF(E92="","Set priority; ","")&amp;IF(F92="","Assign owner; ","")&amp;IF(G92="","Set action; ","")&amp;IF(H92="","Set due date; ","")&amp;IF(I92="","Set status; ","")&amp;IF(AND(I92="Closed",OR(J92="",K92="",L92="")),"Verify closure; ","")&amp;IF(AND(J92&lt;&gt;"",COUNTIFS(EvidenceTable[Evidence ID],J92,EvidenceTable[Claim ID],B92)=0),"Closure evidence not linked to claim; ",""))</f>
      </c>
    </row>
    <row r="93" ht="46" customHeight="1">
      <c r="A93" s="11"/>
      <c r="B93" s="11"/>
      <c r="C93" s="11"/>
      <c r="D93" s="11"/>
      <c r="E93" s="11"/>
      <c r="F93" s="11"/>
      <c r="G93" s="11"/>
      <c r="H93" s="23"/>
      <c r="I93" s="11"/>
      <c r="J93" s="11"/>
      <c r="K93" s="11"/>
      <c r="L93" s="23"/>
      <c r="M93" s="22" t="str">
        <f>IF(A93="","",IF(I93="Closed",IF(AND(J93&lt;&gt;"",K93&lt;&gt;"",L93&lt;&gt;"",COUNTIFS(EvidenceTable[Evidence ID],J93,EvidenceTable[Claim ID],B93)&gt;0),"Closed","Verify closure"),IF(H93="","Set due date",IF(H93&lt;'Review Brief'!$B$28,"Overdue","Scheduled"))))</f>
      </c>
      <c r="N93" s="22" t="str">
        <f>IF(COUNTA(A93:L93)=0,"",IF(A93="","Add ID; ","")&amp;IF(AND(A93&lt;&gt;"",COUNTIF(FindingsTable[Finding ID],A93)&gt;1),"Duplicate ID; ","")&amp;IF(B93="","Add claim link; ",IF(COUNTIF(ClaimsTable[Claim ID],B93)=0,"Unknown claim; ",""))&amp;IF(C93="","Set gap type; ","")&amp;IF(D93="","Describe finding; ","")&amp;IF(E93="","Set priority; ","")&amp;IF(F93="","Assign owner; ","")&amp;IF(G93="","Set action; ","")&amp;IF(H93="","Set due date; ","")&amp;IF(I93="","Set status; ","")&amp;IF(AND(I93="Closed",OR(J93="",K93="",L93="")),"Verify closure; ","")&amp;IF(AND(J93&lt;&gt;"",COUNTIFS(EvidenceTable[Evidence ID],J93,EvidenceTable[Claim ID],B93)=0),"Closure evidence not linked to claim; ",""))</f>
      </c>
    </row>
    <row r="94" ht="46" customHeight="1">
      <c r="A94" s="11"/>
      <c r="B94" s="11"/>
      <c r="C94" s="11"/>
      <c r="D94" s="11"/>
      <c r="E94" s="11"/>
      <c r="F94" s="11"/>
      <c r="G94" s="11"/>
      <c r="H94" s="23"/>
      <c r="I94" s="11"/>
      <c r="J94" s="11"/>
      <c r="K94" s="11"/>
      <c r="L94" s="23"/>
      <c r="M94" s="22" t="str">
        <f>IF(A94="","",IF(I94="Closed",IF(AND(J94&lt;&gt;"",K94&lt;&gt;"",L94&lt;&gt;"",COUNTIFS(EvidenceTable[Evidence ID],J94,EvidenceTable[Claim ID],B94)&gt;0),"Closed","Verify closure"),IF(H94="","Set due date",IF(H94&lt;'Review Brief'!$B$28,"Overdue","Scheduled"))))</f>
      </c>
      <c r="N94" s="22" t="str">
        <f>IF(COUNTA(A94:L94)=0,"",IF(A94="","Add ID; ","")&amp;IF(AND(A94&lt;&gt;"",COUNTIF(FindingsTable[Finding ID],A94)&gt;1),"Duplicate ID; ","")&amp;IF(B94="","Add claim link; ",IF(COUNTIF(ClaimsTable[Claim ID],B94)=0,"Unknown claim; ",""))&amp;IF(C94="","Set gap type; ","")&amp;IF(D94="","Describe finding; ","")&amp;IF(E94="","Set priority; ","")&amp;IF(F94="","Assign owner; ","")&amp;IF(G94="","Set action; ","")&amp;IF(H94="","Set due date; ","")&amp;IF(I94="","Set status; ","")&amp;IF(AND(I94="Closed",OR(J94="",K94="",L94="")),"Verify closure; ","")&amp;IF(AND(J94&lt;&gt;"",COUNTIFS(EvidenceTable[Evidence ID],J94,EvidenceTable[Claim ID],B94)=0),"Closure evidence not linked to claim; ",""))</f>
      </c>
    </row>
    <row r="95" ht="46" customHeight="1">
      <c r="A95" s="11"/>
      <c r="B95" s="11"/>
      <c r="C95" s="11"/>
      <c r="D95" s="11"/>
      <c r="E95" s="11"/>
      <c r="F95" s="11"/>
      <c r="G95" s="11"/>
      <c r="H95" s="23"/>
      <c r="I95" s="11"/>
      <c r="J95" s="11"/>
      <c r="K95" s="11"/>
      <c r="L95" s="23"/>
      <c r="M95" s="22" t="str">
        <f>IF(A95="","",IF(I95="Closed",IF(AND(J95&lt;&gt;"",K95&lt;&gt;"",L95&lt;&gt;"",COUNTIFS(EvidenceTable[Evidence ID],J95,EvidenceTable[Claim ID],B95)&gt;0),"Closed","Verify closure"),IF(H95="","Set due date",IF(H95&lt;'Review Brief'!$B$28,"Overdue","Scheduled"))))</f>
      </c>
      <c r="N95" s="22" t="str">
        <f>IF(COUNTA(A95:L95)=0,"",IF(A95="","Add ID; ","")&amp;IF(AND(A95&lt;&gt;"",COUNTIF(FindingsTable[Finding ID],A95)&gt;1),"Duplicate ID; ","")&amp;IF(B95="","Add claim link; ",IF(COUNTIF(ClaimsTable[Claim ID],B95)=0,"Unknown claim; ",""))&amp;IF(C95="","Set gap type; ","")&amp;IF(D95="","Describe finding; ","")&amp;IF(E95="","Set priority; ","")&amp;IF(F95="","Assign owner; ","")&amp;IF(G95="","Set action; ","")&amp;IF(H95="","Set due date; ","")&amp;IF(I95="","Set status; ","")&amp;IF(AND(I95="Closed",OR(J95="",K95="",L95="")),"Verify closure; ","")&amp;IF(AND(J95&lt;&gt;"",COUNTIFS(EvidenceTable[Evidence ID],J95,EvidenceTable[Claim ID],B95)=0),"Closure evidence not linked to claim; ",""))</f>
      </c>
    </row>
    <row r="96" ht="46" customHeight="1">
      <c r="A96" s="11"/>
      <c r="B96" s="11"/>
      <c r="C96" s="11"/>
      <c r="D96" s="11"/>
      <c r="E96" s="11"/>
      <c r="F96" s="11"/>
      <c r="G96" s="11"/>
      <c r="H96" s="23"/>
      <c r="I96" s="11"/>
      <c r="J96" s="11"/>
      <c r="K96" s="11"/>
      <c r="L96" s="23"/>
      <c r="M96" s="22" t="str">
        <f>IF(A96="","",IF(I96="Closed",IF(AND(J96&lt;&gt;"",K96&lt;&gt;"",L96&lt;&gt;"",COUNTIFS(EvidenceTable[Evidence ID],J96,EvidenceTable[Claim ID],B96)&gt;0),"Closed","Verify closure"),IF(H96="","Set due date",IF(H96&lt;'Review Brief'!$B$28,"Overdue","Scheduled"))))</f>
      </c>
      <c r="N96" s="22" t="str">
        <f>IF(COUNTA(A96:L96)=0,"",IF(A96="","Add ID; ","")&amp;IF(AND(A96&lt;&gt;"",COUNTIF(FindingsTable[Finding ID],A96)&gt;1),"Duplicate ID; ","")&amp;IF(B96="","Add claim link; ",IF(COUNTIF(ClaimsTable[Claim ID],B96)=0,"Unknown claim; ",""))&amp;IF(C96="","Set gap type; ","")&amp;IF(D96="","Describe finding; ","")&amp;IF(E96="","Set priority; ","")&amp;IF(F96="","Assign owner; ","")&amp;IF(G96="","Set action; ","")&amp;IF(H96="","Set due date; ","")&amp;IF(I96="","Set status; ","")&amp;IF(AND(I96="Closed",OR(J96="",K96="",L96="")),"Verify closure; ","")&amp;IF(AND(J96&lt;&gt;"",COUNTIFS(EvidenceTable[Evidence ID],J96,EvidenceTable[Claim ID],B96)=0),"Closure evidence not linked to claim; ",""))</f>
      </c>
    </row>
    <row r="97" ht="46" customHeight="1">
      <c r="A97" s="11"/>
      <c r="B97" s="11"/>
      <c r="C97" s="11"/>
      <c r="D97" s="11"/>
      <c r="E97" s="11"/>
      <c r="F97" s="11"/>
      <c r="G97" s="11"/>
      <c r="H97" s="23"/>
      <c r="I97" s="11"/>
      <c r="J97" s="11"/>
      <c r="K97" s="11"/>
      <c r="L97" s="23"/>
      <c r="M97" s="22" t="str">
        <f>IF(A97="","",IF(I97="Closed",IF(AND(J97&lt;&gt;"",K97&lt;&gt;"",L97&lt;&gt;"",COUNTIFS(EvidenceTable[Evidence ID],J97,EvidenceTable[Claim ID],B97)&gt;0),"Closed","Verify closure"),IF(H97="","Set due date",IF(H97&lt;'Review Brief'!$B$28,"Overdue","Scheduled"))))</f>
      </c>
      <c r="N97" s="22" t="str">
        <f>IF(COUNTA(A97:L97)=0,"",IF(A97="","Add ID; ","")&amp;IF(AND(A97&lt;&gt;"",COUNTIF(FindingsTable[Finding ID],A97)&gt;1),"Duplicate ID; ","")&amp;IF(B97="","Add claim link; ",IF(COUNTIF(ClaimsTable[Claim ID],B97)=0,"Unknown claim; ",""))&amp;IF(C97="","Set gap type; ","")&amp;IF(D97="","Describe finding; ","")&amp;IF(E97="","Set priority; ","")&amp;IF(F97="","Assign owner; ","")&amp;IF(G97="","Set action; ","")&amp;IF(H97="","Set due date; ","")&amp;IF(I97="","Set status; ","")&amp;IF(AND(I97="Closed",OR(J97="",K97="",L97="")),"Verify closure; ","")&amp;IF(AND(J97&lt;&gt;"",COUNTIFS(EvidenceTable[Evidence ID],J97,EvidenceTable[Claim ID],B97)=0),"Closure evidence not linked to claim; ",""))</f>
      </c>
    </row>
    <row r="98" ht="46" customHeight="1">
      <c r="A98" s="11"/>
      <c r="B98" s="11"/>
      <c r="C98" s="11"/>
      <c r="D98" s="11"/>
      <c r="E98" s="11"/>
      <c r="F98" s="11"/>
      <c r="G98" s="11"/>
      <c r="H98" s="23"/>
      <c r="I98" s="11"/>
      <c r="J98" s="11"/>
      <c r="K98" s="11"/>
      <c r="L98" s="23"/>
      <c r="M98" s="22" t="str">
        <f>IF(A98="","",IF(I98="Closed",IF(AND(J98&lt;&gt;"",K98&lt;&gt;"",L98&lt;&gt;"",COUNTIFS(EvidenceTable[Evidence ID],J98,EvidenceTable[Claim ID],B98)&gt;0),"Closed","Verify closure"),IF(H98="","Set due date",IF(H98&lt;'Review Brief'!$B$28,"Overdue","Scheduled"))))</f>
      </c>
      <c r="N98" s="22" t="str">
        <f>IF(COUNTA(A98:L98)=0,"",IF(A98="","Add ID; ","")&amp;IF(AND(A98&lt;&gt;"",COUNTIF(FindingsTable[Finding ID],A98)&gt;1),"Duplicate ID; ","")&amp;IF(B98="","Add claim link; ",IF(COUNTIF(ClaimsTable[Claim ID],B98)=0,"Unknown claim; ",""))&amp;IF(C98="","Set gap type; ","")&amp;IF(D98="","Describe finding; ","")&amp;IF(E98="","Set priority; ","")&amp;IF(F98="","Assign owner; ","")&amp;IF(G98="","Set action; ","")&amp;IF(H98="","Set due date; ","")&amp;IF(I98="","Set status; ","")&amp;IF(AND(I98="Closed",OR(J98="",K98="",L98="")),"Verify closure; ","")&amp;IF(AND(J98&lt;&gt;"",COUNTIFS(EvidenceTable[Evidence ID],J98,EvidenceTable[Claim ID],B98)=0),"Closure evidence not linked to claim; ",""))</f>
      </c>
    </row>
    <row r="99" ht="46" customHeight="1">
      <c r="A99" s="11"/>
      <c r="B99" s="11"/>
      <c r="C99" s="11"/>
      <c r="D99" s="11"/>
      <c r="E99" s="11"/>
      <c r="F99" s="11"/>
      <c r="G99" s="11"/>
      <c r="H99" s="23"/>
      <c r="I99" s="11"/>
      <c r="J99" s="11"/>
      <c r="K99" s="11"/>
      <c r="L99" s="23"/>
      <c r="M99" s="22" t="str">
        <f>IF(A99="","",IF(I99="Closed",IF(AND(J99&lt;&gt;"",K99&lt;&gt;"",L99&lt;&gt;"",COUNTIFS(EvidenceTable[Evidence ID],J99,EvidenceTable[Claim ID],B99)&gt;0),"Closed","Verify closure"),IF(H99="","Set due date",IF(H99&lt;'Review Brief'!$B$28,"Overdue","Scheduled"))))</f>
      </c>
      <c r="N99" s="22" t="str">
        <f>IF(COUNTA(A99:L99)=0,"",IF(A99="","Add ID; ","")&amp;IF(AND(A99&lt;&gt;"",COUNTIF(FindingsTable[Finding ID],A99)&gt;1),"Duplicate ID; ","")&amp;IF(B99="","Add claim link; ",IF(COUNTIF(ClaimsTable[Claim ID],B99)=0,"Unknown claim; ",""))&amp;IF(C99="","Set gap type; ","")&amp;IF(D99="","Describe finding; ","")&amp;IF(E99="","Set priority; ","")&amp;IF(F99="","Assign owner; ","")&amp;IF(G99="","Set action; ","")&amp;IF(H99="","Set due date; ","")&amp;IF(I99="","Set status; ","")&amp;IF(AND(I99="Closed",OR(J99="",K99="",L99="")),"Verify closure; ","")&amp;IF(AND(J99&lt;&gt;"",COUNTIFS(EvidenceTable[Evidence ID],J99,EvidenceTable[Claim ID],B99)=0),"Closure evidence not linked to claim; ",""))</f>
      </c>
    </row>
    <row r="100" ht="46" customHeight="1">
      <c r="A100" s="11"/>
      <c r="B100" s="11"/>
      <c r="C100" s="11"/>
      <c r="D100" s="11"/>
      <c r="E100" s="11"/>
      <c r="F100" s="11"/>
      <c r="G100" s="11"/>
      <c r="H100" s="23"/>
      <c r="I100" s="11"/>
      <c r="J100" s="11"/>
      <c r="K100" s="11"/>
      <c r="L100" s="23"/>
      <c r="M100" s="22" t="str">
        <f>IF(A100="","",IF(I100="Closed",IF(AND(J100&lt;&gt;"",K100&lt;&gt;"",L100&lt;&gt;"",COUNTIFS(EvidenceTable[Evidence ID],J100,EvidenceTable[Claim ID],B100)&gt;0),"Closed","Verify closure"),IF(H100="","Set due date",IF(H100&lt;'Review Brief'!$B$28,"Overdue","Scheduled"))))</f>
      </c>
      <c r="N100" s="22" t="str">
        <f>IF(COUNTA(A100:L100)=0,"",IF(A100="","Add ID; ","")&amp;IF(AND(A100&lt;&gt;"",COUNTIF(FindingsTable[Finding ID],A100)&gt;1),"Duplicate ID; ","")&amp;IF(B100="","Add claim link; ",IF(COUNTIF(ClaimsTable[Claim ID],B100)=0,"Unknown claim; ",""))&amp;IF(C100="","Set gap type; ","")&amp;IF(D100="","Describe finding; ","")&amp;IF(E100="","Set priority; ","")&amp;IF(F100="","Assign owner; ","")&amp;IF(G100="","Set action; ","")&amp;IF(H100="","Set due date; ","")&amp;IF(I100="","Set status; ","")&amp;IF(AND(I100="Closed",OR(J100="",K100="",L100="")),"Verify closure; ","")&amp;IF(AND(J100&lt;&gt;"",COUNTIFS(EvidenceTable[Evidence ID],J100,EvidenceTable[Claim ID],B100)=0),"Closure evidence not linked to claim; ",""))</f>
      </c>
    </row>
    <row r="101" ht="46" customHeight="1">
      <c r="A101" s="11"/>
      <c r="B101" s="11"/>
      <c r="C101" s="11"/>
      <c r="D101" s="11"/>
      <c r="E101" s="11"/>
      <c r="F101" s="11"/>
      <c r="G101" s="11"/>
      <c r="H101" s="23"/>
      <c r="I101" s="11"/>
      <c r="J101" s="11"/>
      <c r="K101" s="11"/>
      <c r="L101" s="23"/>
      <c r="M101" s="22" t="str">
        <f>IF(A101="","",IF(I101="Closed",IF(AND(J101&lt;&gt;"",K101&lt;&gt;"",L101&lt;&gt;"",COUNTIFS(EvidenceTable[Evidence ID],J101,EvidenceTable[Claim ID],B101)&gt;0),"Closed","Verify closure"),IF(H101="","Set due date",IF(H101&lt;'Review Brief'!$B$28,"Overdue","Scheduled"))))</f>
      </c>
      <c r="N101" s="22" t="str">
        <f>IF(COUNTA(A101:L101)=0,"",IF(A101="","Add ID; ","")&amp;IF(AND(A101&lt;&gt;"",COUNTIF(FindingsTable[Finding ID],A101)&gt;1),"Duplicate ID; ","")&amp;IF(B101="","Add claim link; ",IF(COUNTIF(ClaimsTable[Claim ID],B101)=0,"Unknown claim; ",""))&amp;IF(C101="","Set gap type; ","")&amp;IF(D101="","Describe finding; ","")&amp;IF(E101="","Set priority; ","")&amp;IF(F101="","Assign owner; ","")&amp;IF(G101="","Set action; ","")&amp;IF(H101="","Set due date; ","")&amp;IF(I101="","Set status; ","")&amp;IF(AND(I101="Closed",OR(J101="",K101="",L101="")),"Verify closure; ","")&amp;IF(AND(J101&lt;&gt;"",COUNTIFS(EvidenceTable[Evidence ID],J101,EvidenceTable[Claim ID],B101)=0),"Closure evidence not linked to claim; ",""))</f>
      </c>
    </row>
    <row r="102" ht="46" customHeight="1">
      <c r="A102" s="11"/>
      <c r="B102" s="11"/>
      <c r="C102" s="11"/>
      <c r="D102" s="11"/>
      <c r="E102" s="11"/>
      <c r="F102" s="11"/>
      <c r="G102" s="11"/>
      <c r="H102" s="23"/>
      <c r="I102" s="11"/>
      <c r="J102" s="11"/>
      <c r="K102" s="11"/>
      <c r="L102" s="23"/>
      <c r="M102" s="22" t="str">
        <f>IF(A102="","",IF(I102="Closed",IF(AND(J102&lt;&gt;"",K102&lt;&gt;"",L102&lt;&gt;"",COUNTIFS(EvidenceTable[Evidence ID],J102,EvidenceTable[Claim ID],B102)&gt;0),"Closed","Verify closure"),IF(H102="","Set due date",IF(H102&lt;'Review Brief'!$B$28,"Overdue","Scheduled"))))</f>
      </c>
      <c r="N102" s="22" t="str">
        <f>IF(COUNTA(A102:L102)=0,"",IF(A102="","Add ID; ","")&amp;IF(AND(A102&lt;&gt;"",COUNTIF(FindingsTable[Finding ID],A102)&gt;1),"Duplicate ID; ","")&amp;IF(B102="","Add claim link; ",IF(COUNTIF(ClaimsTable[Claim ID],B102)=0,"Unknown claim; ",""))&amp;IF(C102="","Set gap type; ","")&amp;IF(D102="","Describe finding; ","")&amp;IF(E102="","Set priority; ","")&amp;IF(F102="","Assign owner; ","")&amp;IF(G102="","Set action; ","")&amp;IF(H102="","Set due date; ","")&amp;IF(I102="","Set status; ","")&amp;IF(AND(I102="Closed",OR(J102="",K102="",L102="")),"Verify closure; ","")&amp;IF(AND(J102&lt;&gt;"",COUNTIFS(EvidenceTable[Evidence ID],J102,EvidenceTable[Claim ID],B102)=0),"Closure evidence not linked to claim; ",""))</f>
      </c>
    </row>
    <row r="103" ht="46" customHeight="1">
      <c r="A103" s="11"/>
      <c r="B103" s="11"/>
      <c r="C103" s="11"/>
      <c r="D103" s="11"/>
      <c r="E103" s="11"/>
      <c r="F103" s="11"/>
      <c r="G103" s="11"/>
      <c r="H103" s="23"/>
      <c r="I103" s="11"/>
      <c r="J103" s="11"/>
      <c r="K103" s="11"/>
      <c r="L103" s="23"/>
      <c r="M103" s="22" t="str">
        <f>IF(A103="","",IF(I103="Closed",IF(AND(J103&lt;&gt;"",K103&lt;&gt;"",L103&lt;&gt;"",COUNTIFS(EvidenceTable[Evidence ID],J103,EvidenceTable[Claim ID],B103)&gt;0),"Closed","Verify closure"),IF(H103="","Set due date",IF(H103&lt;'Review Brief'!$B$28,"Overdue","Scheduled"))))</f>
      </c>
      <c r="N103" s="22" t="str">
        <f>IF(COUNTA(A103:L103)=0,"",IF(A103="","Add ID; ","")&amp;IF(AND(A103&lt;&gt;"",COUNTIF(FindingsTable[Finding ID],A103)&gt;1),"Duplicate ID; ","")&amp;IF(B103="","Add claim link; ",IF(COUNTIF(ClaimsTable[Claim ID],B103)=0,"Unknown claim; ",""))&amp;IF(C103="","Set gap type; ","")&amp;IF(D103="","Describe finding; ","")&amp;IF(E103="","Set priority; ","")&amp;IF(F103="","Assign owner; ","")&amp;IF(G103="","Set action; ","")&amp;IF(H103="","Set due date; ","")&amp;IF(I103="","Set status; ","")&amp;IF(AND(I103="Closed",OR(J103="",K103="",L103="")),"Verify closure; ","")&amp;IF(AND(J103&lt;&gt;"",COUNTIFS(EvidenceTable[Evidence ID],J103,EvidenceTable[Claim ID],B103)=0),"Closure evidence not linked to claim; ",""))</f>
      </c>
    </row>
    <row r="104" ht="46" customHeight="1">
      <c r="A104" s="11"/>
      <c r="B104" s="11"/>
      <c r="C104" s="11"/>
      <c r="D104" s="11"/>
      <c r="E104" s="11"/>
      <c r="F104" s="11"/>
      <c r="G104" s="11"/>
      <c r="H104" s="23"/>
      <c r="I104" s="11"/>
      <c r="J104" s="11"/>
      <c r="K104" s="11"/>
      <c r="L104" s="23"/>
      <c r="M104" s="22" t="str">
        <f>IF(A104="","",IF(I104="Closed",IF(AND(J104&lt;&gt;"",K104&lt;&gt;"",L104&lt;&gt;"",COUNTIFS(EvidenceTable[Evidence ID],J104,EvidenceTable[Claim ID],B104)&gt;0),"Closed","Verify closure"),IF(H104="","Set due date",IF(H104&lt;'Review Brief'!$B$28,"Overdue","Scheduled"))))</f>
      </c>
      <c r="N104" s="22" t="str">
        <f>IF(COUNTA(A104:L104)=0,"",IF(A104="","Add ID; ","")&amp;IF(AND(A104&lt;&gt;"",COUNTIF(FindingsTable[Finding ID],A104)&gt;1),"Duplicate ID; ","")&amp;IF(B104="","Add claim link; ",IF(COUNTIF(ClaimsTable[Claim ID],B104)=0,"Unknown claim; ",""))&amp;IF(C104="","Set gap type; ","")&amp;IF(D104="","Describe finding; ","")&amp;IF(E104="","Set priority; ","")&amp;IF(F104="","Assign owner; ","")&amp;IF(G104="","Set action; ","")&amp;IF(H104="","Set due date; ","")&amp;IF(I104="","Set status; ","")&amp;IF(AND(I104="Closed",OR(J104="",K104="",L104="")),"Verify closure; ","")&amp;IF(AND(J104&lt;&gt;"",COUNTIFS(EvidenceTable[Evidence ID],J104,EvidenceTable[Claim ID],B104)=0),"Closure evidence not linked to claim; ",""))</f>
      </c>
    </row>
    <row r="105" ht="46" customHeight="1">
      <c r="A105" s="11"/>
      <c r="B105" s="11"/>
      <c r="C105" s="11"/>
      <c r="D105" s="11"/>
      <c r="E105" s="11"/>
      <c r="F105" s="11"/>
      <c r="G105" s="11"/>
      <c r="H105" s="23"/>
      <c r="I105" s="11"/>
      <c r="J105" s="11"/>
      <c r="K105" s="11"/>
      <c r="L105" s="23"/>
      <c r="M105" s="22" t="str">
        <f>IF(A105="","",IF(I105="Closed",IF(AND(J105&lt;&gt;"",K105&lt;&gt;"",L105&lt;&gt;"",COUNTIFS(EvidenceTable[Evidence ID],J105,EvidenceTable[Claim ID],B105)&gt;0),"Closed","Verify closure"),IF(H105="","Set due date",IF(H105&lt;'Review Brief'!$B$28,"Overdue","Scheduled"))))</f>
      </c>
      <c r="N105" s="22" t="str">
        <f>IF(COUNTA(A105:L105)=0,"",IF(A105="","Add ID; ","")&amp;IF(AND(A105&lt;&gt;"",COUNTIF(FindingsTable[Finding ID],A105)&gt;1),"Duplicate ID; ","")&amp;IF(B105="","Add claim link; ",IF(COUNTIF(ClaimsTable[Claim ID],B105)=0,"Unknown claim; ",""))&amp;IF(C105="","Set gap type; ","")&amp;IF(D105="","Describe finding; ","")&amp;IF(E105="","Set priority; ","")&amp;IF(F105="","Assign owner; ","")&amp;IF(G105="","Set action; ","")&amp;IF(H105="","Set due date; ","")&amp;IF(I105="","Set status; ","")&amp;IF(AND(I105="Closed",OR(J105="",K105="",L105="")),"Verify closure; ","")&amp;IF(AND(J105&lt;&gt;"",COUNTIFS(EvidenceTable[Evidence ID],J105,EvidenceTable[Claim ID],B105)=0),"Closure evidence not linked to claim; ",""))</f>
      </c>
    </row>
  </sheetData>
  <conditionalFormatting sqref="N6:N105">
    <cfRule type="expression" dxfId="5" priority="1">
      <formula>LEN(N6)&gt;0</formula>
    </cfRule>
  </conditionalFormatting>
  <conditionalFormatting sqref="M6:M105">
    <cfRule type="containsText" dxfId="7" priority="2" operator="containsText" text="Overdue"/>
  </conditionalFormatting>
  <conditionalFormatting sqref="E6:E105">
    <cfRule type="containsText" dxfId="9" priority="3" operator="containsText" text="Critical"/>
  </conditionalFormatting>
  <dataValidations count="5">
    <dataValidation type="list" sqref="C6:C105" allowBlank="1" showErrorMessage="1" errorTitle="Choose a listed value" error="Select a value from the dropdown to keep review categories consistent." errorStyle="stop">
      <formula1>"Missing evidence,Scope mismatch,Control failure,Test gap,Oversight failure,Dependency,Change,Other"</formula1>
    </dataValidation>
    <dataValidation type="list" sqref="E6:E105" allowBlank="1" showErrorMessage="1" errorTitle="Choose a listed value" error="Select a value from the dropdown to keep review categories consistent." errorStyle="stop">
      <formula1>"Critical,High,Medium,Low"</formula1>
    </dataValidation>
    <dataValidation type="list" sqref="I6:I105" allowBlank="1" showErrorMessage="1" errorTitle="Choose a listed value" error="Select a value from the dropdown to keep review categories consistent." errorStyle="stop">
      <formula1>"Open,In progress,Deferred,Closed"</formula1>
    </dataValidation>
    <dataValidation type="decimal" operator="between" allowBlank="1" showErrorMessage="1" showInputMessage="1" errorStyle="stop" errorTitle="Enter an Excel date" error="Enter a valid date rather than text." promptTitle="Review date" prompt="Enter an Excel date, for example 2026-10-01." sqref="H6:H105">
      <formula1>1</formula1>
      <formula2>2958465</formula2>
    </dataValidation>
    <dataValidation type="decimal" operator="between" allowBlank="1" showErrorMessage="1" showInputMessage="1" errorStyle="stop" errorTitle="Enter an Excel date" error="Enter a valid date rather than text." promptTitle="Review date" prompt="Enter an Excel date, for example 2026-10-01." sqref="L6:L105">
      <formula1>1</formula1>
      <formula2>2958465</formula2>
    </dataValidation>
  </dataValidations>
  <hyperlinks>
    <hyperlink ref="A3" location="'Start Here'!A1"/>
    <hyperlink ref="D3" location="'Field Guide'!A117"/>
    <hyperlink ref="G3" location="'Worked Example'!A1"/>
  </hyperlinks>
  <pageMargins left=".3" right=".3" top=".4" bottom=".4" header=".2" footer=".2"/>
  <pageSetup paperSize="9" orientation="landscape" fitToWidth="1" fitToHeight="0"/>
  <tableParts count="1">
    <tablePart r:id="R29eaea846d4043a5"/>
  </tableParts>
</worksheet>
</file>

<file path=xl/worksheets/sheet10.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28" hidden="0" customWidth="1"/>
    <col min="4" max="4" width="48" hidden="0" customWidth="1"/>
    <col min="5" max="5" width="46" hidden="0" customWidth="1"/>
    <col min="6" max="6" width="24" hidden="0" customWidth="1"/>
    <col min="7" max="7" width="18" hidden="0" customWidth="1"/>
    <col min="8" max="8" width="18" hidden="0" customWidth="1"/>
    <col min="9" max="9" width="43" hidden="0" customWidth="1"/>
    <col min="10" max="10" width="40" hidden="0" customWidth="1"/>
    <col min="11" max="11" width="46" hidden="0" customWidth="1"/>
    <col min="12" max="12" width="34" hidden="0" customWidth="1"/>
    <col min="13" max="13" width="31" hidden="0" customWidth="1"/>
    <col min="14" max="14" width="31" hidden="0" customWidth="1"/>
    <col min="15" max="15" width="31" hidden="0" customWidth="1"/>
  </cols>
  <sheetData>
    <row r="1" ht="30" customHeight="1">
      <c r="A1" s="3" t="str">
        <v>Decisions</v>
      </c>
      <c r="B1" s="2"/>
      <c r="C1" s="2"/>
      <c r="D1" s="2"/>
      <c r="E1" s="2"/>
      <c r="F1" s="2"/>
      <c r="G1" s="2"/>
      <c r="H1" s="2"/>
      <c r="I1" s="2"/>
      <c r="J1" s="2"/>
      <c r="K1" s="2"/>
      <c r="L1" s="2"/>
      <c r="M1" s="2"/>
      <c r="N1" s="2"/>
      <c r="O1" s="2"/>
    </row>
    <row r="2" ht="24" customHeight="1">
      <c r="A2" s="4" t="str">
        <v>Record authorized judgments. When a decision changes, update its row and retain earlier signed records in the evidence repository.</v>
      </c>
      <c r="B2" s="2"/>
      <c r="C2" s="2"/>
      <c r="D2" s="2"/>
      <c r="E2" s="2"/>
      <c r="F2" s="2"/>
      <c r="G2" s="2"/>
      <c r="H2" s="2"/>
      <c r="I2" s="2"/>
      <c r="J2" s="2"/>
      <c r="K2" s="2"/>
      <c r="L2" s="2"/>
      <c r="M2" s="2"/>
      <c r="N2" s="2"/>
      <c r="O2" s="2"/>
    </row>
    <row r="3">
      <c r="A3" s="5" t="str">
        <v>Start Here</v>
      </c>
      <c r="B3" s="5" t="str">
        <v>Finding links</v>
      </c>
      <c r="C3" s="5" t="str">
        <v>Decision support</v>
      </c>
      <c r="D3" s="5" t="str">
        <v>Field Guide — examples and required fields</v>
      </c>
      <c r="E3" s="2"/>
      <c r="F3" s="2"/>
      <c r="G3" s="5" t="str">
        <v>Worked Example — complete review</v>
      </c>
      <c r="H3" s="2"/>
      <c r="I3" s="2"/>
      <c r="J3" s="2"/>
      <c r="K3" s="2"/>
      <c r="L3" s="2"/>
      <c r="M3" s="2"/>
      <c r="N3" s="2"/>
      <c r="O3" s="2"/>
    </row>
    <row r="4">
      <c r="A4" s="2"/>
      <c r="B4" s="2"/>
      <c r="C4" s="2"/>
      <c r="D4" s="2"/>
      <c r="E4" s="2"/>
      <c r="F4" s="2"/>
      <c r="G4" s="2"/>
      <c r="H4" s="2"/>
      <c r="I4" s="2"/>
      <c r="J4" s="2"/>
      <c r="K4" s="2"/>
      <c r="L4" s="2"/>
      <c r="M4" s="2"/>
      <c r="N4" s="2"/>
      <c r="O4" s="2"/>
    </row>
    <row r="5" ht="42" customHeight="1">
      <c r="A5" s="9" t="str">
        <v>Decision ID</v>
      </c>
      <c r="B5" s="9" t="str">
        <v>Claim ID</v>
      </c>
      <c r="C5" s="9" t="str">
        <v>Decision</v>
      </c>
      <c r="D5" s="9" t="str">
        <v>Basis and remaining limits</v>
      </c>
      <c r="E5" s="9" t="str">
        <v>Conditions / accepted risk</v>
      </c>
      <c r="F5" s="9" t="str">
        <v>Decision owner</v>
      </c>
      <c r="G5" s="9" t="str">
        <v>Decided on</v>
      </c>
      <c r="H5" s="9" t="str">
        <v>Next review</v>
      </c>
      <c r="I5" s="9" t="str">
        <v>Reassessment triggers</v>
      </c>
      <c r="J5" s="9" t="str">
        <v>Earlier assessment reused</v>
      </c>
      <c r="K5" s="9" t="str">
        <v>Additional checking / scope gaps</v>
      </c>
      <c r="L5" s="9" t="str">
        <v>Record check (auto)</v>
      </c>
      <c r="M5" s="9" t="str">
        <v>Linked Finding IDs (auto)</v>
      </c>
      <c r="N5" s="9" t="str">
        <v>Linked Evidence IDs (auto)</v>
      </c>
      <c r="O5" s="9" t="str">
        <v>Linked Test IDs (auto)</v>
      </c>
    </row>
    <row r="6" ht="46" customHeight="1">
      <c r="A6" s="11"/>
      <c r="B6" s="11"/>
      <c r="C6" s="11"/>
      <c r="D6" s="11"/>
      <c r="E6" s="11"/>
      <c r="F6" s="11"/>
      <c r="G6" s="23"/>
      <c r="H6" s="23"/>
      <c r="I6" s="11"/>
      <c r="J6" s="11"/>
      <c r="K6" s="11"/>
      <c r="L6" s="22" t="str">
        <f>IF(COUNTA(A6:K6)=0,"",IF(A6="","Add ID; ","")&amp;IF(AND(A6&lt;&gt;"",COUNTIF(DecisionsTable[Decision ID],A6)&gt;1),"Duplicate ID; ","")&amp;IF(B6="","Add claim link; ",IF(COUNTIF(ClaimsTable[Claim ID],B6)=0,"Unknown claim; ",""))&amp;IF(C6="","Select decision; ","")&amp;IF(D6="","Record basis; ","")&amp;IF(F6="","Assign decision owner; ","")&amp;IF(G6="","Set decision date; ","")&amp;IF(H6="","Set next review; ","")&amp;IF(I6="","Set triggers; ","")&amp;IF(AND(OR(C6="Proceed with conditions",C6="Restrict"),E6=""),"State conditions; ","")&amp;IF(AND(J6&lt;&gt;"",K6=""),"Explain fresh checking; ","")&amp;IF((SUMIFS(DecisionFindingLinks[Link issues (auto)],DecisionFindingLinks[Decision ID],A6)+SUMIFS(DecisionSupportLinks[Link issues (auto)],DecisionSupportLinks[Decision ID],A6))&gt;0,"Resolve decision links; ",""))</f>
      </c>
      <c r="M6" s="22" t="str">
        <f>IF(OR(A6="",COUNTIFS(DecisionFindingLinks[Decision ID],A6,DecisionFindingLinks[Finding ID],"&lt;&gt;")=0),"",INDEX(DecisionFindingLinks[Linked findings (auto)],MATCH(A6&amp;"__"&amp;COUNTIFS(DecisionFindingLinks[Decision ID],A6,DecisionFindingLinks[Finding ID],"&lt;&gt;"),DecisionFindingLinks[Decision link key (auto)],0)))</f>
      </c>
      <c r="N6" s="22" t="str">
        <f>IF(OR(A6="",COUNTIFS(DecisionSupportLinks[Decision ID],A6,DecisionSupportLinks[Record type],"Evidence",DecisionSupportLinks[Record ID],"&lt;&gt;")=0),"",INDEX(DecisionSupportLinks[Linked IDs (auto)],MATCH(A6&amp;"__Evidence__"&amp;COUNTIFS(DecisionSupportLinks[Decision ID],A6,DecisionSupportLinks[Record type],"Evidence",DecisionSupportLinks[Record ID],"&lt;&gt;"),DecisionSupportLinks[Decision link key (auto)],0)))</f>
      </c>
      <c r="O6" s="22" t="str">
        <f>IF(OR(A6="",COUNTIFS(DecisionSupportLinks[Decision ID],A6,DecisionSupportLinks[Record type],"Test",DecisionSupportLinks[Record ID],"&lt;&gt;")=0),"",INDEX(DecisionSupportLinks[Linked IDs (auto)],MATCH(A6&amp;"__Test__"&amp;COUNTIFS(DecisionSupportLinks[Decision ID],A6,DecisionSupportLinks[Record type],"Test",DecisionSupportLinks[Record ID],"&lt;&gt;"),DecisionSupportLinks[Decision link key (auto)],0)))</f>
      </c>
    </row>
    <row r="7" ht="46" customHeight="1">
      <c r="A7" s="11"/>
      <c r="B7" s="11"/>
      <c r="C7" s="11"/>
      <c r="D7" s="11"/>
      <c r="E7" s="11"/>
      <c r="F7" s="11"/>
      <c r="G7" s="23"/>
      <c r="H7" s="23"/>
      <c r="I7" s="11"/>
      <c r="J7" s="11"/>
      <c r="K7" s="11"/>
      <c r="L7" s="22" t="str">
        <f>IF(COUNTA(A7:K7)=0,"",IF(A7="","Add ID; ","")&amp;IF(AND(A7&lt;&gt;"",COUNTIF(DecisionsTable[Decision ID],A7)&gt;1),"Duplicate ID; ","")&amp;IF(B7="","Add claim link; ",IF(COUNTIF(ClaimsTable[Claim ID],B7)=0,"Unknown claim; ",""))&amp;IF(C7="","Select decision; ","")&amp;IF(D7="","Record basis; ","")&amp;IF(F7="","Assign decision owner; ","")&amp;IF(G7="","Set decision date; ","")&amp;IF(H7="","Set next review; ","")&amp;IF(I7="","Set triggers; ","")&amp;IF(AND(OR(C7="Proceed with conditions",C7="Restrict"),E7=""),"State conditions; ","")&amp;IF(AND(J7&lt;&gt;"",K7=""),"Explain fresh checking; ","")&amp;IF((SUMIFS(DecisionFindingLinks[Link issues (auto)],DecisionFindingLinks[Decision ID],A7)+SUMIFS(DecisionSupportLinks[Link issues (auto)],DecisionSupportLinks[Decision ID],A7))&gt;0,"Resolve decision links; ",""))</f>
      </c>
      <c r="M7" s="22" t="str">
        <f>IF(OR(A7="",COUNTIFS(DecisionFindingLinks[Decision ID],A7,DecisionFindingLinks[Finding ID],"&lt;&gt;")=0),"",INDEX(DecisionFindingLinks[Linked findings (auto)],MATCH(A7&amp;"__"&amp;COUNTIFS(DecisionFindingLinks[Decision ID],A7,DecisionFindingLinks[Finding ID],"&lt;&gt;"),DecisionFindingLinks[Decision link key (auto)],0)))</f>
      </c>
      <c r="N7" s="22" t="str">
        <f>IF(OR(A7="",COUNTIFS(DecisionSupportLinks[Decision ID],A7,DecisionSupportLinks[Record type],"Evidence",DecisionSupportLinks[Record ID],"&lt;&gt;")=0),"",INDEX(DecisionSupportLinks[Linked IDs (auto)],MATCH(A7&amp;"__Evidence__"&amp;COUNTIFS(DecisionSupportLinks[Decision ID],A7,DecisionSupportLinks[Record type],"Evidence",DecisionSupportLinks[Record ID],"&lt;&gt;"),DecisionSupportLinks[Decision link key (auto)],0)))</f>
      </c>
      <c r="O7" s="22" t="str">
        <f>IF(OR(A7="",COUNTIFS(DecisionSupportLinks[Decision ID],A7,DecisionSupportLinks[Record type],"Test",DecisionSupportLinks[Record ID],"&lt;&gt;")=0),"",INDEX(DecisionSupportLinks[Linked IDs (auto)],MATCH(A7&amp;"__Test__"&amp;COUNTIFS(DecisionSupportLinks[Decision ID],A7,DecisionSupportLinks[Record type],"Test",DecisionSupportLinks[Record ID],"&lt;&gt;"),DecisionSupportLinks[Decision link key (auto)],0)))</f>
      </c>
    </row>
    <row r="8" ht="46" customHeight="1">
      <c r="A8" s="11"/>
      <c r="B8" s="11"/>
      <c r="C8" s="11"/>
      <c r="D8" s="11"/>
      <c r="E8" s="11"/>
      <c r="F8" s="11"/>
      <c r="G8" s="23"/>
      <c r="H8" s="23"/>
      <c r="I8" s="11"/>
      <c r="J8" s="11"/>
      <c r="K8" s="11"/>
      <c r="L8" s="22" t="str">
        <f>IF(COUNTA(A8:K8)=0,"",IF(A8="","Add ID; ","")&amp;IF(AND(A8&lt;&gt;"",COUNTIF(DecisionsTable[Decision ID],A8)&gt;1),"Duplicate ID; ","")&amp;IF(B8="","Add claim link; ",IF(COUNTIF(ClaimsTable[Claim ID],B8)=0,"Unknown claim; ",""))&amp;IF(C8="","Select decision; ","")&amp;IF(D8="","Record basis; ","")&amp;IF(F8="","Assign decision owner; ","")&amp;IF(G8="","Set decision date; ","")&amp;IF(H8="","Set next review; ","")&amp;IF(I8="","Set triggers; ","")&amp;IF(AND(OR(C8="Proceed with conditions",C8="Restrict"),E8=""),"State conditions; ","")&amp;IF(AND(J8&lt;&gt;"",K8=""),"Explain fresh checking; ","")&amp;IF((SUMIFS(DecisionFindingLinks[Link issues (auto)],DecisionFindingLinks[Decision ID],A8)+SUMIFS(DecisionSupportLinks[Link issues (auto)],DecisionSupportLinks[Decision ID],A8))&gt;0,"Resolve decision links; ",""))</f>
      </c>
      <c r="M8" s="22" t="str">
        <f>IF(OR(A8="",COUNTIFS(DecisionFindingLinks[Decision ID],A8,DecisionFindingLinks[Finding ID],"&lt;&gt;")=0),"",INDEX(DecisionFindingLinks[Linked findings (auto)],MATCH(A8&amp;"__"&amp;COUNTIFS(DecisionFindingLinks[Decision ID],A8,DecisionFindingLinks[Finding ID],"&lt;&gt;"),DecisionFindingLinks[Decision link key (auto)],0)))</f>
      </c>
      <c r="N8" s="22" t="str">
        <f>IF(OR(A8="",COUNTIFS(DecisionSupportLinks[Decision ID],A8,DecisionSupportLinks[Record type],"Evidence",DecisionSupportLinks[Record ID],"&lt;&gt;")=0),"",INDEX(DecisionSupportLinks[Linked IDs (auto)],MATCH(A8&amp;"__Evidence__"&amp;COUNTIFS(DecisionSupportLinks[Decision ID],A8,DecisionSupportLinks[Record type],"Evidence",DecisionSupportLinks[Record ID],"&lt;&gt;"),DecisionSupportLinks[Decision link key (auto)],0)))</f>
      </c>
      <c r="O8" s="22" t="str">
        <f>IF(OR(A8="",COUNTIFS(DecisionSupportLinks[Decision ID],A8,DecisionSupportLinks[Record type],"Test",DecisionSupportLinks[Record ID],"&lt;&gt;")=0),"",INDEX(DecisionSupportLinks[Linked IDs (auto)],MATCH(A8&amp;"__Test__"&amp;COUNTIFS(DecisionSupportLinks[Decision ID],A8,DecisionSupportLinks[Record type],"Test",DecisionSupportLinks[Record ID],"&lt;&gt;"),DecisionSupportLinks[Decision link key (auto)],0)))</f>
      </c>
    </row>
    <row r="9" ht="46" customHeight="1">
      <c r="A9" s="11"/>
      <c r="B9" s="11"/>
      <c r="C9" s="11"/>
      <c r="D9" s="11"/>
      <c r="E9" s="11"/>
      <c r="F9" s="11"/>
      <c r="G9" s="23"/>
      <c r="H9" s="23"/>
      <c r="I9" s="11"/>
      <c r="J9" s="11"/>
      <c r="K9" s="11"/>
      <c r="L9" s="22" t="str">
        <f>IF(COUNTA(A9:K9)=0,"",IF(A9="","Add ID; ","")&amp;IF(AND(A9&lt;&gt;"",COUNTIF(DecisionsTable[Decision ID],A9)&gt;1),"Duplicate ID; ","")&amp;IF(B9="","Add claim link; ",IF(COUNTIF(ClaimsTable[Claim ID],B9)=0,"Unknown claim; ",""))&amp;IF(C9="","Select decision; ","")&amp;IF(D9="","Record basis; ","")&amp;IF(F9="","Assign decision owner; ","")&amp;IF(G9="","Set decision date; ","")&amp;IF(H9="","Set next review; ","")&amp;IF(I9="","Set triggers; ","")&amp;IF(AND(OR(C9="Proceed with conditions",C9="Restrict"),E9=""),"State conditions; ","")&amp;IF(AND(J9&lt;&gt;"",K9=""),"Explain fresh checking; ","")&amp;IF((SUMIFS(DecisionFindingLinks[Link issues (auto)],DecisionFindingLinks[Decision ID],A9)+SUMIFS(DecisionSupportLinks[Link issues (auto)],DecisionSupportLinks[Decision ID],A9))&gt;0,"Resolve decision links; ",""))</f>
      </c>
      <c r="M9" s="22" t="str">
        <f>IF(OR(A9="",COUNTIFS(DecisionFindingLinks[Decision ID],A9,DecisionFindingLinks[Finding ID],"&lt;&gt;")=0),"",INDEX(DecisionFindingLinks[Linked findings (auto)],MATCH(A9&amp;"__"&amp;COUNTIFS(DecisionFindingLinks[Decision ID],A9,DecisionFindingLinks[Finding ID],"&lt;&gt;"),DecisionFindingLinks[Decision link key (auto)],0)))</f>
      </c>
      <c r="N9" s="22" t="str">
        <f>IF(OR(A9="",COUNTIFS(DecisionSupportLinks[Decision ID],A9,DecisionSupportLinks[Record type],"Evidence",DecisionSupportLinks[Record ID],"&lt;&gt;")=0),"",INDEX(DecisionSupportLinks[Linked IDs (auto)],MATCH(A9&amp;"__Evidence__"&amp;COUNTIFS(DecisionSupportLinks[Decision ID],A9,DecisionSupportLinks[Record type],"Evidence",DecisionSupportLinks[Record ID],"&lt;&gt;"),DecisionSupportLinks[Decision link key (auto)],0)))</f>
      </c>
      <c r="O9" s="22" t="str">
        <f>IF(OR(A9="",COUNTIFS(DecisionSupportLinks[Decision ID],A9,DecisionSupportLinks[Record type],"Test",DecisionSupportLinks[Record ID],"&lt;&gt;")=0),"",INDEX(DecisionSupportLinks[Linked IDs (auto)],MATCH(A9&amp;"__Test__"&amp;COUNTIFS(DecisionSupportLinks[Decision ID],A9,DecisionSupportLinks[Record type],"Test",DecisionSupportLinks[Record ID],"&lt;&gt;"),DecisionSupportLinks[Decision link key (auto)],0)))</f>
      </c>
    </row>
    <row r="10" ht="46" customHeight="1">
      <c r="A10" s="11"/>
      <c r="B10" s="11"/>
      <c r="C10" s="11"/>
      <c r="D10" s="11"/>
      <c r="E10" s="11"/>
      <c r="F10" s="11"/>
      <c r="G10" s="23"/>
      <c r="H10" s="23"/>
      <c r="I10" s="11"/>
      <c r="J10" s="11"/>
      <c r="K10" s="11"/>
      <c r="L10" s="22" t="str">
        <f>IF(COUNTA(A10:K10)=0,"",IF(A10="","Add ID; ","")&amp;IF(AND(A10&lt;&gt;"",COUNTIF(DecisionsTable[Decision ID],A10)&gt;1),"Duplicate ID; ","")&amp;IF(B10="","Add claim link; ",IF(COUNTIF(ClaimsTable[Claim ID],B10)=0,"Unknown claim; ",""))&amp;IF(C10="","Select decision; ","")&amp;IF(D10="","Record basis; ","")&amp;IF(F10="","Assign decision owner; ","")&amp;IF(G10="","Set decision date; ","")&amp;IF(H10="","Set next review; ","")&amp;IF(I10="","Set triggers; ","")&amp;IF(AND(OR(C10="Proceed with conditions",C10="Restrict"),E10=""),"State conditions; ","")&amp;IF(AND(J10&lt;&gt;"",K10=""),"Explain fresh checking; ","")&amp;IF((SUMIFS(DecisionFindingLinks[Link issues (auto)],DecisionFindingLinks[Decision ID],A10)+SUMIFS(DecisionSupportLinks[Link issues (auto)],DecisionSupportLinks[Decision ID],A10))&gt;0,"Resolve decision links; ",""))</f>
      </c>
      <c r="M10" s="22" t="str">
        <f>IF(OR(A10="",COUNTIFS(DecisionFindingLinks[Decision ID],A10,DecisionFindingLinks[Finding ID],"&lt;&gt;")=0),"",INDEX(DecisionFindingLinks[Linked findings (auto)],MATCH(A10&amp;"__"&amp;COUNTIFS(DecisionFindingLinks[Decision ID],A10,DecisionFindingLinks[Finding ID],"&lt;&gt;"),DecisionFindingLinks[Decision link key (auto)],0)))</f>
      </c>
      <c r="N10" s="22" t="str">
        <f>IF(OR(A10="",COUNTIFS(DecisionSupportLinks[Decision ID],A10,DecisionSupportLinks[Record type],"Evidence",DecisionSupportLinks[Record ID],"&lt;&gt;")=0),"",INDEX(DecisionSupportLinks[Linked IDs (auto)],MATCH(A10&amp;"__Evidence__"&amp;COUNTIFS(DecisionSupportLinks[Decision ID],A10,DecisionSupportLinks[Record type],"Evidence",DecisionSupportLinks[Record ID],"&lt;&gt;"),DecisionSupportLinks[Decision link key (auto)],0)))</f>
      </c>
      <c r="O10" s="22" t="str">
        <f>IF(OR(A10="",COUNTIFS(DecisionSupportLinks[Decision ID],A10,DecisionSupportLinks[Record type],"Test",DecisionSupportLinks[Record ID],"&lt;&gt;")=0),"",INDEX(DecisionSupportLinks[Linked IDs (auto)],MATCH(A10&amp;"__Test__"&amp;COUNTIFS(DecisionSupportLinks[Decision ID],A10,DecisionSupportLinks[Record type],"Test",DecisionSupportLinks[Record ID],"&lt;&gt;"),DecisionSupportLinks[Decision link key (auto)],0)))</f>
      </c>
    </row>
    <row r="11" ht="46" customHeight="1">
      <c r="A11" s="11"/>
      <c r="B11" s="11"/>
      <c r="C11" s="11"/>
      <c r="D11" s="11"/>
      <c r="E11" s="11"/>
      <c r="F11" s="11"/>
      <c r="G11" s="23"/>
      <c r="H11" s="23"/>
      <c r="I11" s="11"/>
      <c r="J11" s="11"/>
      <c r="K11" s="11"/>
      <c r="L11" s="22" t="str">
        <f>IF(COUNTA(A11:K11)=0,"",IF(A11="","Add ID; ","")&amp;IF(AND(A11&lt;&gt;"",COUNTIF(DecisionsTable[Decision ID],A11)&gt;1),"Duplicate ID; ","")&amp;IF(B11="","Add claim link; ",IF(COUNTIF(ClaimsTable[Claim ID],B11)=0,"Unknown claim; ",""))&amp;IF(C11="","Select decision; ","")&amp;IF(D11="","Record basis; ","")&amp;IF(F11="","Assign decision owner; ","")&amp;IF(G11="","Set decision date; ","")&amp;IF(H11="","Set next review; ","")&amp;IF(I11="","Set triggers; ","")&amp;IF(AND(OR(C11="Proceed with conditions",C11="Restrict"),E11=""),"State conditions; ","")&amp;IF(AND(J11&lt;&gt;"",K11=""),"Explain fresh checking; ","")&amp;IF((SUMIFS(DecisionFindingLinks[Link issues (auto)],DecisionFindingLinks[Decision ID],A11)+SUMIFS(DecisionSupportLinks[Link issues (auto)],DecisionSupportLinks[Decision ID],A11))&gt;0,"Resolve decision links; ",""))</f>
      </c>
      <c r="M11" s="22" t="str">
        <f>IF(OR(A11="",COUNTIFS(DecisionFindingLinks[Decision ID],A11,DecisionFindingLinks[Finding ID],"&lt;&gt;")=0),"",INDEX(DecisionFindingLinks[Linked findings (auto)],MATCH(A11&amp;"__"&amp;COUNTIFS(DecisionFindingLinks[Decision ID],A11,DecisionFindingLinks[Finding ID],"&lt;&gt;"),DecisionFindingLinks[Decision link key (auto)],0)))</f>
      </c>
      <c r="N11" s="22" t="str">
        <f>IF(OR(A11="",COUNTIFS(DecisionSupportLinks[Decision ID],A11,DecisionSupportLinks[Record type],"Evidence",DecisionSupportLinks[Record ID],"&lt;&gt;")=0),"",INDEX(DecisionSupportLinks[Linked IDs (auto)],MATCH(A11&amp;"__Evidence__"&amp;COUNTIFS(DecisionSupportLinks[Decision ID],A11,DecisionSupportLinks[Record type],"Evidence",DecisionSupportLinks[Record ID],"&lt;&gt;"),DecisionSupportLinks[Decision link key (auto)],0)))</f>
      </c>
      <c r="O11" s="22" t="str">
        <f>IF(OR(A11="",COUNTIFS(DecisionSupportLinks[Decision ID],A11,DecisionSupportLinks[Record type],"Test",DecisionSupportLinks[Record ID],"&lt;&gt;")=0),"",INDEX(DecisionSupportLinks[Linked IDs (auto)],MATCH(A11&amp;"__Test__"&amp;COUNTIFS(DecisionSupportLinks[Decision ID],A11,DecisionSupportLinks[Record type],"Test",DecisionSupportLinks[Record ID],"&lt;&gt;"),DecisionSupportLinks[Decision link key (auto)],0)))</f>
      </c>
    </row>
    <row r="12" ht="46" customHeight="1">
      <c r="A12" s="11"/>
      <c r="B12" s="11"/>
      <c r="C12" s="11"/>
      <c r="D12" s="11"/>
      <c r="E12" s="11"/>
      <c r="F12" s="11"/>
      <c r="G12" s="23"/>
      <c r="H12" s="23"/>
      <c r="I12" s="11"/>
      <c r="J12" s="11"/>
      <c r="K12" s="11"/>
      <c r="L12" s="22" t="str">
        <f>IF(COUNTA(A12:K12)=0,"",IF(A12="","Add ID; ","")&amp;IF(AND(A12&lt;&gt;"",COUNTIF(DecisionsTable[Decision ID],A12)&gt;1),"Duplicate ID; ","")&amp;IF(B12="","Add claim link; ",IF(COUNTIF(ClaimsTable[Claim ID],B12)=0,"Unknown claim; ",""))&amp;IF(C12="","Select decision; ","")&amp;IF(D12="","Record basis; ","")&amp;IF(F12="","Assign decision owner; ","")&amp;IF(G12="","Set decision date; ","")&amp;IF(H12="","Set next review; ","")&amp;IF(I12="","Set triggers; ","")&amp;IF(AND(OR(C12="Proceed with conditions",C12="Restrict"),E12=""),"State conditions; ","")&amp;IF(AND(J12&lt;&gt;"",K12=""),"Explain fresh checking; ","")&amp;IF((SUMIFS(DecisionFindingLinks[Link issues (auto)],DecisionFindingLinks[Decision ID],A12)+SUMIFS(DecisionSupportLinks[Link issues (auto)],DecisionSupportLinks[Decision ID],A12))&gt;0,"Resolve decision links; ",""))</f>
      </c>
      <c r="M12" s="22" t="str">
        <f>IF(OR(A12="",COUNTIFS(DecisionFindingLinks[Decision ID],A12,DecisionFindingLinks[Finding ID],"&lt;&gt;")=0),"",INDEX(DecisionFindingLinks[Linked findings (auto)],MATCH(A12&amp;"__"&amp;COUNTIFS(DecisionFindingLinks[Decision ID],A12,DecisionFindingLinks[Finding ID],"&lt;&gt;"),DecisionFindingLinks[Decision link key (auto)],0)))</f>
      </c>
      <c r="N12" s="22" t="str">
        <f>IF(OR(A12="",COUNTIFS(DecisionSupportLinks[Decision ID],A12,DecisionSupportLinks[Record type],"Evidence",DecisionSupportLinks[Record ID],"&lt;&gt;")=0),"",INDEX(DecisionSupportLinks[Linked IDs (auto)],MATCH(A12&amp;"__Evidence__"&amp;COUNTIFS(DecisionSupportLinks[Decision ID],A12,DecisionSupportLinks[Record type],"Evidence",DecisionSupportLinks[Record ID],"&lt;&gt;"),DecisionSupportLinks[Decision link key (auto)],0)))</f>
      </c>
      <c r="O12" s="22" t="str">
        <f>IF(OR(A12="",COUNTIFS(DecisionSupportLinks[Decision ID],A12,DecisionSupportLinks[Record type],"Test",DecisionSupportLinks[Record ID],"&lt;&gt;")=0),"",INDEX(DecisionSupportLinks[Linked IDs (auto)],MATCH(A12&amp;"__Test__"&amp;COUNTIFS(DecisionSupportLinks[Decision ID],A12,DecisionSupportLinks[Record type],"Test",DecisionSupportLinks[Record ID],"&lt;&gt;"),DecisionSupportLinks[Decision link key (auto)],0)))</f>
      </c>
    </row>
    <row r="13" ht="46" customHeight="1">
      <c r="A13" s="11"/>
      <c r="B13" s="11"/>
      <c r="C13" s="11"/>
      <c r="D13" s="11"/>
      <c r="E13" s="11"/>
      <c r="F13" s="11"/>
      <c r="G13" s="23"/>
      <c r="H13" s="23"/>
      <c r="I13" s="11"/>
      <c r="J13" s="11"/>
      <c r="K13" s="11"/>
      <c r="L13" s="22" t="str">
        <f>IF(COUNTA(A13:K13)=0,"",IF(A13="","Add ID; ","")&amp;IF(AND(A13&lt;&gt;"",COUNTIF(DecisionsTable[Decision ID],A13)&gt;1),"Duplicate ID; ","")&amp;IF(B13="","Add claim link; ",IF(COUNTIF(ClaimsTable[Claim ID],B13)=0,"Unknown claim; ",""))&amp;IF(C13="","Select decision; ","")&amp;IF(D13="","Record basis; ","")&amp;IF(F13="","Assign decision owner; ","")&amp;IF(G13="","Set decision date; ","")&amp;IF(H13="","Set next review; ","")&amp;IF(I13="","Set triggers; ","")&amp;IF(AND(OR(C13="Proceed with conditions",C13="Restrict"),E13=""),"State conditions; ","")&amp;IF(AND(J13&lt;&gt;"",K13=""),"Explain fresh checking; ","")&amp;IF((SUMIFS(DecisionFindingLinks[Link issues (auto)],DecisionFindingLinks[Decision ID],A13)+SUMIFS(DecisionSupportLinks[Link issues (auto)],DecisionSupportLinks[Decision ID],A13))&gt;0,"Resolve decision links; ",""))</f>
      </c>
      <c r="M13" s="22" t="str">
        <f>IF(OR(A13="",COUNTIFS(DecisionFindingLinks[Decision ID],A13,DecisionFindingLinks[Finding ID],"&lt;&gt;")=0),"",INDEX(DecisionFindingLinks[Linked findings (auto)],MATCH(A13&amp;"__"&amp;COUNTIFS(DecisionFindingLinks[Decision ID],A13,DecisionFindingLinks[Finding ID],"&lt;&gt;"),DecisionFindingLinks[Decision link key (auto)],0)))</f>
      </c>
      <c r="N13" s="22" t="str">
        <f>IF(OR(A13="",COUNTIFS(DecisionSupportLinks[Decision ID],A13,DecisionSupportLinks[Record type],"Evidence",DecisionSupportLinks[Record ID],"&lt;&gt;")=0),"",INDEX(DecisionSupportLinks[Linked IDs (auto)],MATCH(A13&amp;"__Evidence__"&amp;COUNTIFS(DecisionSupportLinks[Decision ID],A13,DecisionSupportLinks[Record type],"Evidence",DecisionSupportLinks[Record ID],"&lt;&gt;"),DecisionSupportLinks[Decision link key (auto)],0)))</f>
      </c>
      <c r="O13" s="22" t="str">
        <f>IF(OR(A13="",COUNTIFS(DecisionSupportLinks[Decision ID],A13,DecisionSupportLinks[Record type],"Test",DecisionSupportLinks[Record ID],"&lt;&gt;")=0),"",INDEX(DecisionSupportLinks[Linked IDs (auto)],MATCH(A13&amp;"__Test__"&amp;COUNTIFS(DecisionSupportLinks[Decision ID],A13,DecisionSupportLinks[Record type],"Test",DecisionSupportLinks[Record ID],"&lt;&gt;"),DecisionSupportLinks[Decision link key (auto)],0)))</f>
      </c>
    </row>
    <row r="14" ht="46" customHeight="1">
      <c r="A14" s="11"/>
      <c r="B14" s="11"/>
      <c r="C14" s="11"/>
      <c r="D14" s="11"/>
      <c r="E14" s="11"/>
      <c r="F14" s="11"/>
      <c r="G14" s="23"/>
      <c r="H14" s="23"/>
      <c r="I14" s="11"/>
      <c r="J14" s="11"/>
      <c r="K14" s="11"/>
      <c r="L14" s="22" t="str">
        <f>IF(COUNTA(A14:K14)=0,"",IF(A14="","Add ID; ","")&amp;IF(AND(A14&lt;&gt;"",COUNTIF(DecisionsTable[Decision ID],A14)&gt;1),"Duplicate ID; ","")&amp;IF(B14="","Add claim link; ",IF(COUNTIF(ClaimsTable[Claim ID],B14)=0,"Unknown claim; ",""))&amp;IF(C14="","Select decision; ","")&amp;IF(D14="","Record basis; ","")&amp;IF(F14="","Assign decision owner; ","")&amp;IF(G14="","Set decision date; ","")&amp;IF(H14="","Set next review; ","")&amp;IF(I14="","Set triggers; ","")&amp;IF(AND(OR(C14="Proceed with conditions",C14="Restrict"),E14=""),"State conditions; ","")&amp;IF(AND(J14&lt;&gt;"",K14=""),"Explain fresh checking; ","")&amp;IF((SUMIFS(DecisionFindingLinks[Link issues (auto)],DecisionFindingLinks[Decision ID],A14)+SUMIFS(DecisionSupportLinks[Link issues (auto)],DecisionSupportLinks[Decision ID],A14))&gt;0,"Resolve decision links; ",""))</f>
      </c>
      <c r="M14" s="22" t="str">
        <f>IF(OR(A14="",COUNTIFS(DecisionFindingLinks[Decision ID],A14,DecisionFindingLinks[Finding ID],"&lt;&gt;")=0),"",INDEX(DecisionFindingLinks[Linked findings (auto)],MATCH(A14&amp;"__"&amp;COUNTIFS(DecisionFindingLinks[Decision ID],A14,DecisionFindingLinks[Finding ID],"&lt;&gt;"),DecisionFindingLinks[Decision link key (auto)],0)))</f>
      </c>
      <c r="N14" s="22" t="str">
        <f>IF(OR(A14="",COUNTIFS(DecisionSupportLinks[Decision ID],A14,DecisionSupportLinks[Record type],"Evidence",DecisionSupportLinks[Record ID],"&lt;&gt;")=0),"",INDEX(DecisionSupportLinks[Linked IDs (auto)],MATCH(A14&amp;"__Evidence__"&amp;COUNTIFS(DecisionSupportLinks[Decision ID],A14,DecisionSupportLinks[Record type],"Evidence",DecisionSupportLinks[Record ID],"&lt;&gt;"),DecisionSupportLinks[Decision link key (auto)],0)))</f>
      </c>
      <c r="O14" s="22" t="str">
        <f>IF(OR(A14="",COUNTIFS(DecisionSupportLinks[Decision ID],A14,DecisionSupportLinks[Record type],"Test",DecisionSupportLinks[Record ID],"&lt;&gt;")=0),"",INDEX(DecisionSupportLinks[Linked IDs (auto)],MATCH(A14&amp;"__Test__"&amp;COUNTIFS(DecisionSupportLinks[Decision ID],A14,DecisionSupportLinks[Record type],"Test",DecisionSupportLinks[Record ID],"&lt;&gt;"),DecisionSupportLinks[Decision link key (auto)],0)))</f>
      </c>
    </row>
    <row r="15" ht="46" customHeight="1">
      <c r="A15" s="11"/>
      <c r="B15" s="11"/>
      <c r="C15" s="11"/>
      <c r="D15" s="11"/>
      <c r="E15" s="11"/>
      <c r="F15" s="11"/>
      <c r="G15" s="23"/>
      <c r="H15" s="23"/>
      <c r="I15" s="11"/>
      <c r="J15" s="11"/>
      <c r="K15" s="11"/>
      <c r="L15" s="22" t="str">
        <f>IF(COUNTA(A15:K15)=0,"",IF(A15="","Add ID; ","")&amp;IF(AND(A15&lt;&gt;"",COUNTIF(DecisionsTable[Decision ID],A15)&gt;1),"Duplicate ID; ","")&amp;IF(B15="","Add claim link; ",IF(COUNTIF(ClaimsTable[Claim ID],B15)=0,"Unknown claim; ",""))&amp;IF(C15="","Select decision; ","")&amp;IF(D15="","Record basis; ","")&amp;IF(F15="","Assign decision owner; ","")&amp;IF(G15="","Set decision date; ","")&amp;IF(H15="","Set next review; ","")&amp;IF(I15="","Set triggers; ","")&amp;IF(AND(OR(C15="Proceed with conditions",C15="Restrict"),E15=""),"State conditions; ","")&amp;IF(AND(J15&lt;&gt;"",K15=""),"Explain fresh checking; ","")&amp;IF((SUMIFS(DecisionFindingLinks[Link issues (auto)],DecisionFindingLinks[Decision ID],A15)+SUMIFS(DecisionSupportLinks[Link issues (auto)],DecisionSupportLinks[Decision ID],A15))&gt;0,"Resolve decision links; ",""))</f>
      </c>
      <c r="M15" s="22" t="str">
        <f>IF(OR(A15="",COUNTIFS(DecisionFindingLinks[Decision ID],A15,DecisionFindingLinks[Finding ID],"&lt;&gt;")=0),"",INDEX(DecisionFindingLinks[Linked findings (auto)],MATCH(A15&amp;"__"&amp;COUNTIFS(DecisionFindingLinks[Decision ID],A15,DecisionFindingLinks[Finding ID],"&lt;&gt;"),DecisionFindingLinks[Decision link key (auto)],0)))</f>
      </c>
      <c r="N15" s="22" t="str">
        <f>IF(OR(A15="",COUNTIFS(DecisionSupportLinks[Decision ID],A15,DecisionSupportLinks[Record type],"Evidence",DecisionSupportLinks[Record ID],"&lt;&gt;")=0),"",INDEX(DecisionSupportLinks[Linked IDs (auto)],MATCH(A15&amp;"__Evidence__"&amp;COUNTIFS(DecisionSupportLinks[Decision ID],A15,DecisionSupportLinks[Record type],"Evidence",DecisionSupportLinks[Record ID],"&lt;&gt;"),DecisionSupportLinks[Decision link key (auto)],0)))</f>
      </c>
      <c r="O15" s="22" t="str">
        <f>IF(OR(A15="",COUNTIFS(DecisionSupportLinks[Decision ID],A15,DecisionSupportLinks[Record type],"Test",DecisionSupportLinks[Record ID],"&lt;&gt;")=0),"",INDEX(DecisionSupportLinks[Linked IDs (auto)],MATCH(A15&amp;"__Test__"&amp;COUNTIFS(DecisionSupportLinks[Decision ID],A15,DecisionSupportLinks[Record type],"Test",DecisionSupportLinks[Record ID],"&lt;&gt;"),DecisionSupportLinks[Decision link key (auto)],0)))</f>
      </c>
    </row>
    <row r="16" ht="46" customHeight="1">
      <c r="A16" s="11"/>
      <c r="B16" s="11"/>
      <c r="C16" s="11"/>
      <c r="D16" s="11"/>
      <c r="E16" s="11"/>
      <c r="F16" s="11"/>
      <c r="G16" s="23"/>
      <c r="H16" s="23"/>
      <c r="I16" s="11"/>
      <c r="J16" s="11"/>
      <c r="K16" s="11"/>
      <c r="L16" s="22" t="str">
        <f>IF(COUNTA(A16:K16)=0,"",IF(A16="","Add ID; ","")&amp;IF(AND(A16&lt;&gt;"",COUNTIF(DecisionsTable[Decision ID],A16)&gt;1),"Duplicate ID; ","")&amp;IF(B16="","Add claim link; ",IF(COUNTIF(ClaimsTable[Claim ID],B16)=0,"Unknown claim; ",""))&amp;IF(C16="","Select decision; ","")&amp;IF(D16="","Record basis; ","")&amp;IF(F16="","Assign decision owner; ","")&amp;IF(G16="","Set decision date; ","")&amp;IF(H16="","Set next review; ","")&amp;IF(I16="","Set triggers; ","")&amp;IF(AND(OR(C16="Proceed with conditions",C16="Restrict"),E16=""),"State conditions; ","")&amp;IF(AND(J16&lt;&gt;"",K16=""),"Explain fresh checking; ","")&amp;IF((SUMIFS(DecisionFindingLinks[Link issues (auto)],DecisionFindingLinks[Decision ID],A16)+SUMIFS(DecisionSupportLinks[Link issues (auto)],DecisionSupportLinks[Decision ID],A16))&gt;0,"Resolve decision links; ",""))</f>
      </c>
      <c r="M16" s="22" t="str">
        <f>IF(OR(A16="",COUNTIFS(DecisionFindingLinks[Decision ID],A16,DecisionFindingLinks[Finding ID],"&lt;&gt;")=0),"",INDEX(DecisionFindingLinks[Linked findings (auto)],MATCH(A16&amp;"__"&amp;COUNTIFS(DecisionFindingLinks[Decision ID],A16,DecisionFindingLinks[Finding ID],"&lt;&gt;"),DecisionFindingLinks[Decision link key (auto)],0)))</f>
      </c>
      <c r="N16" s="22" t="str">
        <f>IF(OR(A16="",COUNTIFS(DecisionSupportLinks[Decision ID],A16,DecisionSupportLinks[Record type],"Evidence",DecisionSupportLinks[Record ID],"&lt;&gt;")=0),"",INDEX(DecisionSupportLinks[Linked IDs (auto)],MATCH(A16&amp;"__Evidence__"&amp;COUNTIFS(DecisionSupportLinks[Decision ID],A16,DecisionSupportLinks[Record type],"Evidence",DecisionSupportLinks[Record ID],"&lt;&gt;"),DecisionSupportLinks[Decision link key (auto)],0)))</f>
      </c>
      <c r="O16" s="22" t="str">
        <f>IF(OR(A16="",COUNTIFS(DecisionSupportLinks[Decision ID],A16,DecisionSupportLinks[Record type],"Test",DecisionSupportLinks[Record ID],"&lt;&gt;")=0),"",INDEX(DecisionSupportLinks[Linked IDs (auto)],MATCH(A16&amp;"__Test__"&amp;COUNTIFS(DecisionSupportLinks[Decision ID],A16,DecisionSupportLinks[Record type],"Test",DecisionSupportLinks[Record ID],"&lt;&gt;"),DecisionSupportLinks[Decision link key (auto)],0)))</f>
      </c>
    </row>
    <row r="17" ht="46" customHeight="1">
      <c r="A17" s="11"/>
      <c r="B17" s="11"/>
      <c r="C17" s="11"/>
      <c r="D17" s="11"/>
      <c r="E17" s="11"/>
      <c r="F17" s="11"/>
      <c r="G17" s="23"/>
      <c r="H17" s="23"/>
      <c r="I17" s="11"/>
      <c r="J17" s="11"/>
      <c r="K17" s="11"/>
      <c r="L17" s="22" t="str">
        <f>IF(COUNTA(A17:K17)=0,"",IF(A17="","Add ID; ","")&amp;IF(AND(A17&lt;&gt;"",COUNTIF(DecisionsTable[Decision ID],A17)&gt;1),"Duplicate ID; ","")&amp;IF(B17="","Add claim link; ",IF(COUNTIF(ClaimsTable[Claim ID],B17)=0,"Unknown claim; ",""))&amp;IF(C17="","Select decision; ","")&amp;IF(D17="","Record basis; ","")&amp;IF(F17="","Assign decision owner; ","")&amp;IF(G17="","Set decision date; ","")&amp;IF(H17="","Set next review; ","")&amp;IF(I17="","Set triggers; ","")&amp;IF(AND(OR(C17="Proceed with conditions",C17="Restrict"),E17=""),"State conditions; ","")&amp;IF(AND(J17&lt;&gt;"",K17=""),"Explain fresh checking; ","")&amp;IF((SUMIFS(DecisionFindingLinks[Link issues (auto)],DecisionFindingLinks[Decision ID],A17)+SUMIFS(DecisionSupportLinks[Link issues (auto)],DecisionSupportLinks[Decision ID],A17))&gt;0,"Resolve decision links; ",""))</f>
      </c>
      <c r="M17" s="22" t="str">
        <f>IF(OR(A17="",COUNTIFS(DecisionFindingLinks[Decision ID],A17,DecisionFindingLinks[Finding ID],"&lt;&gt;")=0),"",INDEX(DecisionFindingLinks[Linked findings (auto)],MATCH(A17&amp;"__"&amp;COUNTIFS(DecisionFindingLinks[Decision ID],A17,DecisionFindingLinks[Finding ID],"&lt;&gt;"),DecisionFindingLinks[Decision link key (auto)],0)))</f>
      </c>
      <c r="N17" s="22" t="str">
        <f>IF(OR(A17="",COUNTIFS(DecisionSupportLinks[Decision ID],A17,DecisionSupportLinks[Record type],"Evidence",DecisionSupportLinks[Record ID],"&lt;&gt;")=0),"",INDEX(DecisionSupportLinks[Linked IDs (auto)],MATCH(A17&amp;"__Evidence__"&amp;COUNTIFS(DecisionSupportLinks[Decision ID],A17,DecisionSupportLinks[Record type],"Evidence",DecisionSupportLinks[Record ID],"&lt;&gt;"),DecisionSupportLinks[Decision link key (auto)],0)))</f>
      </c>
      <c r="O17" s="22" t="str">
        <f>IF(OR(A17="",COUNTIFS(DecisionSupportLinks[Decision ID],A17,DecisionSupportLinks[Record type],"Test",DecisionSupportLinks[Record ID],"&lt;&gt;")=0),"",INDEX(DecisionSupportLinks[Linked IDs (auto)],MATCH(A17&amp;"__Test__"&amp;COUNTIFS(DecisionSupportLinks[Decision ID],A17,DecisionSupportLinks[Record type],"Test",DecisionSupportLinks[Record ID],"&lt;&gt;"),DecisionSupportLinks[Decision link key (auto)],0)))</f>
      </c>
    </row>
    <row r="18" ht="46" customHeight="1">
      <c r="A18" s="11"/>
      <c r="B18" s="11"/>
      <c r="C18" s="11"/>
      <c r="D18" s="11"/>
      <c r="E18" s="11"/>
      <c r="F18" s="11"/>
      <c r="G18" s="23"/>
      <c r="H18" s="23"/>
      <c r="I18" s="11"/>
      <c r="J18" s="11"/>
      <c r="K18" s="11"/>
      <c r="L18" s="22" t="str">
        <f>IF(COUNTA(A18:K18)=0,"",IF(A18="","Add ID; ","")&amp;IF(AND(A18&lt;&gt;"",COUNTIF(DecisionsTable[Decision ID],A18)&gt;1),"Duplicate ID; ","")&amp;IF(B18="","Add claim link; ",IF(COUNTIF(ClaimsTable[Claim ID],B18)=0,"Unknown claim; ",""))&amp;IF(C18="","Select decision; ","")&amp;IF(D18="","Record basis; ","")&amp;IF(F18="","Assign decision owner; ","")&amp;IF(G18="","Set decision date; ","")&amp;IF(H18="","Set next review; ","")&amp;IF(I18="","Set triggers; ","")&amp;IF(AND(OR(C18="Proceed with conditions",C18="Restrict"),E18=""),"State conditions; ","")&amp;IF(AND(J18&lt;&gt;"",K18=""),"Explain fresh checking; ","")&amp;IF((SUMIFS(DecisionFindingLinks[Link issues (auto)],DecisionFindingLinks[Decision ID],A18)+SUMIFS(DecisionSupportLinks[Link issues (auto)],DecisionSupportLinks[Decision ID],A18))&gt;0,"Resolve decision links; ",""))</f>
      </c>
      <c r="M18" s="22" t="str">
        <f>IF(OR(A18="",COUNTIFS(DecisionFindingLinks[Decision ID],A18,DecisionFindingLinks[Finding ID],"&lt;&gt;")=0),"",INDEX(DecisionFindingLinks[Linked findings (auto)],MATCH(A18&amp;"__"&amp;COUNTIFS(DecisionFindingLinks[Decision ID],A18,DecisionFindingLinks[Finding ID],"&lt;&gt;"),DecisionFindingLinks[Decision link key (auto)],0)))</f>
      </c>
      <c r="N18" s="22" t="str">
        <f>IF(OR(A18="",COUNTIFS(DecisionSupportLinks[Decision ID],A18,DecisionSupportLinks[Record type],"Evidence",DecisionSupportLinks[Record ID],"&lt;&gt;")=0),"",INDEX(DecisionSupportLinks[Linked IDs (auto)],MATCH(A18&amp;"__Evidence__"&amp;COUNTIFS(DecisionSupportLinks[Decision ID],A18,DecisionSupportLinks[Record type],"Evidence",DecisionSupportLinks[Record ID],"&lt;&gt;"),DecisionSupportLinks[Decision link key (auto)],0)))</f>
      </c>
      <c r="O18" s="22" t="str">
        <f>IF(OR(A18="",COUNTIFS(DecisionSupportLinks[Decision ID],A18,DecisionSupportLinks[Record type],"Test",DecisionSupportLinks[Record ID],"&lt;&gt;")=0),"",INDEX(DecisionSupportLinks[Linked IDs (auto)],MATCH(A18&amp;"__Test__"&amp;COUNTIFS(DecisionSupportLinks[Decision ID],A18,DecisionSupportLinks[Record type],"Test",DecisionSupportLinks[Record ID],"&lt;&gt;"),DecisionSupportLinks[Decision link key (auto)],0)))</f>
      </c>
    </row>
    <row r="19" ht="46" customHeight="1">
      <c r="A19" s="11"/>
      <c r="B19" s="11"/>
      <c r="C19" s="11"/>
      <c r="D19" s="11"/>
      <c r="E19" s="11"/>
      <c r="F19" s="11"/>
      <c r="G19" s="23"/>
      <c r="H19" s="23"/>
      <c r="I19" s="11"/>
      <c r="J19" s="11"/>
      <c r="K19" s="11"/>
      <c r="L19" s="22" t="str">
        <f>IF(COUNTA(A19:K19)=0,"",IF(A19="","Add ID; ","")&amp;IF(AND(A19&lt;&gt;"",COUNTIF(DecisionsTable[Decision ID],A19)&gt;1),"Duplicate ID; ","")&amp;IF(B19="","Add claim link; ",IF(COUNTIF(ClaimsTable[Claim ID],B19)=0,"Unknown claim; ",""))&amp;IF(C19="","Select decision; ","")&amp;IF(D19="","Record basis; ","")&amp;IF(F19="","Assign decision owner; ","")&amp;IF(G19="","Set decision date; ","")&amp;IF(H19="","Set next review; ","")&amp;IF(I19="","Set triggers; ","")&amp;IF(AND(OR(C19="Proceed with conditions",C19="Restrict"),E19=""),"State conditions; ","")&amp;IF(AND(J19&lt;&gt;"",K19=""),"Explain fresh checking; ","")&amp;IF((SUMIFS(DecisionFindingLinks[Link issues (auto)],DecisionFindingLinks[Decision ID],A19)+SUMIFS(DecisionSupportLinks[Link issues (auto)],DecisionSupportLinks[Decision ID],A19))&gt;0,"Resolve decision links; ",""))</f>
      </c>
      <c r="M19" s="22" t="str">
        <f>IF(OR(A19="",COUNTIFS(DecisionFindingLinks[Decision ID],A19,DecisionFindingLinks[Finding ID],"&lt;&gt;")=0),"",INDEX(DecisionFindingLinks[Linked findings (auto)],MATCH(A19&amp;"__"&amp;COUNTIFS(DecisionFindingLinks[Decision ID],A19,DecisionFindingLinks[Finding ID],"&lt;&gt;"),DecisionFindingLinks[Decision link key (auto)],0)))</f>
      </c>
      <c r="N19" s="22" t="str">
        <f>IF(OR(A19="",COUNTIFS(DecisionSupportLinks[Decision ID],A19,DecisionSupportLinks[Record type],"Evidence",DecisionSupportLinks[Record ID],"&lt;&gt;")=0),"",INDEX(DecisionSupportLinks[Linked IDs (auto)],MATCH(A19&amp;"__Evidence__"&amp;COUNTIFS(DecisionSupportLinks[Decision ID],A19,DecisionSupportLinks[Record type],"Evidence",DecisionSupportLinks[Record ID],"&lt;&gt;"),DecisionSupportLinks[Decision link key (auto)],0)))</f>
      </c>
      <c r="O19" s="22" t="str">
        <f>IF(OR(A19="",COUNTIFS(DecisionSupportLinks[Decision ID],A19,DecisionSupportLinks[Record type],"Test",DecisionSupportLinks[Record ID],"&lt;&gt;")=0),"",INDEX(DecisionSupportLinks[Linked IDs (auto)],MATCH(A19&amp;"__Test__"&amp;COUNTIFS(DecisionSupportLinks[Decision ID],A19,DecisionSupportLinks[Record type],"Test",DecisionSupportLinks[Record ID],"&lt;&gt;"),DecisionSupportLinks[Decision link key (auto)],0)))</f>
      </c>
    </row>
    <row r="20" ht="46" customHeight="1">
      <c r="A20" s="11"/>
      <c r="B20" s="11"/>
      <c r="C20" s="11"/>
      <c r="D20" s="11"/>
      <c r="E20" s="11"/>
      <c r="F20" s="11"/>
      <c r="G20" s="23"/>
      <c r="H20" s="23"/>
      <c r="I20" s="11"/>
      <c r="J20" s="11"/>
      <c r="K20" s="11"/>
      <c r="L20" s="22" t="str">
        <f>IF(COUNTA(A20:K20)=0,"",IF(A20="","Add ID; ","")&amp;IF(AND(A20&lt;&gt;"",COUNTIF(DecisionsTable[Decision ID],A20)&gt;1),"Duplicate ID; ","")&amp;IF(B20="","Add claim link; ",IF(COUNTIF(ClaimsTable[Claim ID],B20)=0,"Unknown claim; ",""))&amp;IF(C20="","Select decision; ","")&amp;IF(D20="","Record basis; ","")&amp;IF(F20="","Assign decision owner; ","")&amp;IF(G20="","Set decision date; ","")&amp;IF(H20="","Set next review; ","")&amp;IF(I20="","Set triggers; ","")&amp;IF(AND(OR(C20="Proceed with conditions",C20="Restrict"),E20=""),"State conditions; ","")&amp;IF(AND(J20&lt;&gt;"",K20=""),"Explain fresh checking; ","")&amp;IF((SUMIFS(DecisionFindingLinks[Link issues (auto)],DecisionFindingLinks[Decision ID],A20)+SUMIFS(DecisionSupportLinks[Link issues (auto)],DecisionSupportLinks[Decision ID],A20))&gt;0,"Resolve decision links; ",""))</f>
      </c>
      <c r="M20" s="22" t="str">
        <f>IF(OR(A20="",COUNTIFS(DecisionFindingLinks[Decision ID],A20,DecisionFindingLinks[Finding ID],"&lt;&gt;")=0),"",INDEX(DecisionFindingLinks[Linked findings (auto)],MATCH(A20&amp;"__"&amp;COUNTIFS(DecisionFindingLinks[Decision ID],A20,DecisionFindingLinks[Finding ID],"&lt;&gt;"),DecisionFindingLinks[Decision link key (auto)],0)))</f>
      </c>
      <c r="N20" s="22" t="str">
        <f>IF(OR(A20="",COUNTIFS(DecisionSupportLinks[Decision ID],A20,DecisionSupportLinks[Record type],"Evidence",DecisionSupportLinks[Record ID],"&lt;&gt;")=0),"",INDEX(DecisionSupportLinks[Linked IDs (auto)],MATCH(A20&amp;"__Evidence__"&amp;COUNTIFS(DecisionSupportLinks[Decision ID],A20,DecisionSupportLinks[Record type],"Evidence",DecisionSupportLinks[Record ID],"&lt;&gt;"),DecisionSupportLinks[Decision link key (auto)],0)))</f>
      </c>
      <c r="O20" s="22" t="str">
        <f>IF(OR(A20="",COUNTIFS(DecisionSupportLinks[Decision ID],A20,DecisionSupportLinks[Record type],"Test",DecisionSupportLinks[Record ID],"&lt;&gt;")=0),"",INDEX(DecisionSupportLinks[Linked IDs (auto)],MATCH(A20&amp;"__Test__"&amp;COUNTIFS(DecisionSupportLinks[Decision ID],A20,DecisionSupportLinks[Record type],"Test",DecisionSupportLinks[Record ID],"&lt;&gt;"),DecisionSupportLinks[Decision link key (auto)],0)))</f>
      </c>
    </row>
    <row r="21" ht="46" customHeight="1">
      <c r="A21" s="11"/>
      <c r="B21" s="11"/>
      <c r="C21" s="11"/>
      <c r="D21" s="11"/>
      <c r="E21" s="11"/>
      <c r="F21" s="11"/>
      <c r="G21" s="23"/>
      <c r="H21" s="23"/>
      <c r="I21" s="11"/>
      <c r="J21" s="11"/>
      <c r="K21" s="11"/>
      <c r="L21" s="22" t="str">
        <f>IF(COUNTA(A21:K21)=0,"",IF(A21="","Add ID; ","")&amp;IF(AND(A21&lt;&gt;"",COUNTIF(DecisionsTable[Decision ID],A21)&gt;1),"Duplicate ID; ","")&amp;IF(B21="","Add claim link; ",IF(COUNTIF(ClaimsTable[Claim ID],B21)=0,"Unknown claim; ",""))&amp;IF(C21="","Select decision; ","")&amp;IF(D21="","Record basis; ","")&amp;IF(F21="","Assign decision owner; ","")&amp;IF(G21="","Set decision date; ","")&amp;IF(H21="","Set next review; ","")&amp;IF(I21="","Set triggers; ","")&amp;IF(AND(OR(C21="Proceed with conditions",C21="Restrict"),E21=""),"State conditions; ","")&amp;IF(AND(J21&lt;&gt;"",K21=""),"Explain fresh checking; ","")&amp;IF((SUMIFS(DecisionFindingLinks[Link issues (auto)],DecisionFindingLinks[Decision ID],A21)+SUMIFS(DecisionSupportLinks[Link issues (auto)],DecisionSupportLinks[Decision ID],A21))&gt;0,"Resolve decision links; ",""))</f>
      </c>
      <c r="M21" s="22" t="str">
        <f>IF(OR(A21="",COUNTIFS(DecisionFindingLinks[Decision ID],A21,DecisionFindingLinks[Finding ID],"&lt;&gt;")=0),"",INDEX(DecisionFindingLinks[Linked findings (auto)],MATCH(A21&amp;"__"&amp;COUNTIFS(DecisionFindingLinks[Decision ID],A21,DecisionFindingLinks[Finding ID],"&lt;&gt;"),DecisionFindingLinks[Decision link key (auto)],0)))</f>
      </c>
      <c r="N21" s="22" t="str">
        <f>IF(OR(A21="",COUNTIFS(DecisionSupportLinks[Decision ID],A21,DecisionSupportLinks[Record type],"Evidence",DecisionSupportLinks[Record ID],"&lt;&gt;")=0),"",INDEX(DecisionSupportLinks[Linked IDs (auto)],MATCH(A21&amp;"__Evidence__"&amp;COUNTIFS(DecisionSupportLinks[Decision ID],A21,DecisionSupportLinks[Record type],"Evidence",DecisionSupportLinks[Record ID],"&lt;&gt;"),DecisionSupportLinks[Decision link key (auto)],0)))</f>
      </c>
      <c r="O21" s="22" t="str">
        <f>IF(OR(A21="",COUNTIFS(DecisionSupportLinks[Decision ID],A21,DecisionSupportLinks[Record type],"Test",DecisionSupportLinks[Record ID],"&lt;&gt;")=0),"",INDEX(DecisionSupportLinks[Linked IDs (auto)],MATCH(A21&amp;"__Test__"&amp;COUNTIFS(DecisionSupportLinks[Decision ID],A21,DecisionSupportLinks[Record type],"Test",DecisionSupportLinks[Record ID],"&lt;&gt;"),DecisionSupportLinks[Decision link key (auto)],0)))</f>
      </c>
    </row>
    <row r="22" ht="46" customHeight="1">
      <c r="A22" s="11"/>
      <c r="B22" s="11"/>
      <c r="C22" s="11"/>
      <c r="D22" s="11"/>
      <c r="E22" s="11"/>
      <c r="F22" s="11"/>
      <c r="G22" s="23"/>
      <c r="H22" s="23"/>
      <c r="I22" s="11"/>
      <c r="J22" s="11"/>
      <c r="K22" s="11"/>
      <c r="L22" s="22" t="str">
        <f>IF(COUNTA(A22:K22)=0,"",IF(A22="","Add ID; ","")&amp;IF(AND(A22&lt;&gt;"",COUNTIF(DecisionsTable[Decision ID],A22)&gt;1),"Duplicate ID; ","")&amp;IF(B22="","Add claim link; ",IF(COUNTIF(ClaimsTable[Claim ID],B22)=0,"Unknown claim; ",""))&amp;IF(C22="","Select decision; ","")&amp;IF(D22="","Record basis; ","")&amp;IF(F22="","Assign decision owner; ","")&amp;IF(G22="","Set decision date; ","")&amp;IF(H22="","Set next review; ","")&amp;IF(I22="","Set triggers; ","")&amp;IF(AND(OR(C22="Proceed with conditions",C22="Restrict"),E22=""),"State conditions; ","")&amp;IF(AND(J22&lt;&gt;"",K22=""),"Explain fresh checking; ","")&amp;IF((SUMIFS(DecisionFindingLinks[Link issues (auto)],DecisionFindingLinks[Decision ID],A22)+SUMIFS(DecisionSupportLinks[Link issues (auto)],DecisionSupportLinks[Decision ID],A22))&gt;0,"Resolve decision links; ",""))</f>
      </c>
      <c r="M22" s="22" t="str">
        <f>IF(OR(A22="",COUNTIFS(DecisionFindingLinks[Decision ID],A22,DecisionFindingLinks[Finding ID],"&lt;&gt;")=0),"",INDEX(DecisionFindingLinks[Linked findings (auto)],MATCH(A22&amp;"__"&amp;COUNTIFS(DecisionFindingLinks[Decision ID],A22,DecisionFindingLinks[Finding ID],"&lt;&gt;"),DecisionFindingLinks[Decision link key (auto)],0)))</f>
      </c>
      <c r="N22" s="22" t="str">
        <f>IF(OR(A22="",COUNTIFS(DecisionSupportLinks[Decision ID],A22,DecisionSupportLinks[Record type],"Evidence",DecisionSupportLinks[Record ID],"&lt;&gt;")=0),"",INDEX(DecisionSupportLinks[Linked IDs (auto)],MATCH(A22&amp;"__Evidence__"&amp;COUNTIFS(DecisionSupportLinks[Decision ID],A22,DecisionSupportLinks[Record type],"Evidence",DecisionSupportLinks[Record ID],"&lt;&gt;"),DecisionSupportLinks[Decision link key (auto)],0)))</f>
      </c>
      <c r="O22" s="22" t="str">
        <f>IF(OR(A22="",COUNTIFS(DecisionSupportLinks[Decision ID],A22,DecisionSupportLinks[Record type],"Test",DecisionSupportLinks[Record ID],"&lt;&gt;")=0),"",INDEX(DecisionSupportLinks[Linked IDs (auto)],MATCH(A22&amp;"__Test__"&amp;COUNTIFS(DecisionSupportLinks[Decision ID],A22,DecisionSupportLinks[Record type],"Test",DecisionSupportLinks[Record ID],"&lt;&gt;"),DecisionSupportLinks[Decision link key (auto)],0)))</f>
      </c>
    </row>
    <row r="23" ht="46" customHeight="1">
      <c r="A23" s="11"/>
      <c r="B23" s="11"/>
      <c r="C23" s="11"/>
      <c r="D23" s="11"/>
      <c r="E23" s="11"/>
      <c r="F23" s="11"/>
      <c r="G23" s="23"/>
      <c r="H23" s="23"/>
      <c r="I23" s="11"/>
      <c r="J23" s="11"/>
      <c r="K23" s="11"/>
      <c r="L23" s="22" t="str">
        <f>IF(COUNTA(A23:K23)=0,"",IF(A23="","Add ID; ","")&amp;IF(AND(A23&lt;&gt;"",COUNTIF(DecisionsTable[Decision ID],A23)&gt;1),"Duplicate ID; ","")&amp;IF(B23="","Add claim link; ",IF(COUNTIF(ClaimsTable[Claim ID],B23)=0,"Unknown claim; ",""))&amp;IF(C23="","Select decision; ","")&amp;IF(D23="","Record basis; ","")&amp;IF(F23="","Assign decision owner; ","")&amp;IF(G23="","Set decision date; ","")&amp;IF(H23="","Set next review; ","")&amp;IF(I23="","Set triggers; ","")&amp;IF(AND(OR(C23="Proceed with conditions",C23="Restrict"),E23=""),"State conditions; ","")&amp;IF(AND(J23&lt;&gt;"",K23=""),"Explain fresh checking; ","")&amp;IF((SUMIFS(DecisionFindingLinks[Link issues (auto)],DecisionFindingLinks[Decision ID],A23)+SUMIFS(DecisionSupportLinks[Link issues (auto)],DecisionSupportLinks[Decision ID],A23))&gt;0,"Resolve decision links; ",""))</f>
      </c>
      <c r="M23" s="22" t="str">
        <f>IF(OR(A23="",COUNTIFS(DecisionFindingLinks[Decision ID],A23,DecisionFindingLinks[Finding ID],"&lt;&gt;")=0),"",INDEX(DecisionFindingLinks[Linked findings (auto)],MATCH(A23&amp;"__"&amp;COUNTIFS(DecisionFindingLinks[Decision ID],A23,DecisionFindingLinks[Finding ID],"&lt;&gt;"),DecisionFindingLinks[Decision link key (auto)],0)))</f>
      </c>
      <c r="N23" s="22" t="str">
        <f>IF(OR(A23="",COUNTIFS(DecisionSupportLinks[Decision ID],A23,DecisionSupportLinks[Record type],"Evidence",DecisionSupportLinks[Record ID],"&lt;&gt;")=0),"",INDEX(DecisionSupportLinks[Linked IDs (auto)],MATCH(A23&amp;"__Evidence__"&amp;COUNTIFS(DecisionSupportLinks[Decision ID],A23,DecisionSupportLinks[Record type],"Evidence",DecisionSupportLinks[Record ID],"&lt;&gt;"),DecisionSupportLinks[Decision link key (auto)],0)))</f>
      </c>
      <c r="O23" s="22" t="str">
        <f>IF(OR(A23="",COUNTIFS(DecisionSupportLinks[Decision ID],A23,DecisionSupportLinks[Record type],"Test",DecisionSupportLinks[Record ID],"&lt;&gt;")=0),"",INDEX(DecisionSupportLinks[Linked IDs (auto)],MATCH(A23&amp;"__Test__"&amp;COUNTIFS(DecisionSupportLinks[Decision ID],A23,DecisionSupportLinks[Record type],"Test",DecisionSupportLinks[Record ID],"&lt;&gt;"),DecisionSupportLinks[Decision link key (auto)],0)))</f>
      </c>
    </row>
    <row r="24" ht="46" customHeight="1">
      <c r="A24" s="11"/>
      <c r="B24" s="11"/>
      <c r="C24" s="11"/>
      <c r="D24" s="11"/>
      <c r="E24" s="11"/>
      <c r="F24" s="11"/>
      <c r="G24" s="23"/>
      <c r="H24" s="23"/>
      <c r="I24" s="11"/>
      <c r="J24" s="11"/>
      <c r="K24" s="11"/>
      <c r="L24" s="22" t="str">
        <f>IF(COUNTA(A24:K24)=0,"",IF(A24="","Add ID; ","")&amp;IF(AND(A24&lt;&gt;"",COUNTIF(DecisionsTable[Decision ID],A24)&gt;1),"Duplicate ID; ","")&amp;IF(B24="","Add claim link; ",IF(COUNTIF(ClaimsTable[Claim ID],B24)=0,"Unknown claim; ",""))&amp;IF(C24="","Select decision; ","")&amp;IF(D24="","Record basis; ","")&amp;IF(F24="","Assign decision owner; ","")&amp;IF(G24="","Set decision date; ","")&amp;IF(H24="","Set next review; ","")&amp;IF(I24="","Set triggers; ","")&amp;IF(AND(OR(C24="Proceed with conditions",C24="Restrict"),E24=""),"State conditions; ","")&amp;IF(AND(J24&lt;&gt;"",K24=""),"Explain fresh checking; ","")&amp;IF((SUMIFS(DecisionFindingLinks[Link issues (auto)],DecisionFindingLinks[Decision ID],A24)+SUMIFS(DecisionSupportLinks[Link issues (auto)],DecisionSupportLinks[Decision ID],A24))&gt;0,"Resolve decision links; ",""))</f>
      </c>
      <c r="M24" s="22" t="str">
        <f>IF(OR(A24="",COUNTIFS(DecisionFindingLinks[Decision ID],A24,DecisionFindingLinks[Finding ID],"&lt;&gt;")=0),"",INDEX(DecisionFindingLinks[Linked findings (auto)],MATCH(A24&amp;"__"&amp;COUNTIFS(DecisionFindingLinks[Decision ID],A24,DecisionFindingLinks[Finding ID],"&lt;&gt;"),DecisionFindingLinks[Decision link key (auto)],0)))</f>
      </c>
      <c r="N24" s="22" t="str">
        <f>IF(OR(A24="",COUNTIFS(DecisionSupportLinks[Decision ID],A24,DecisionSupportLinks[Record type],"Evidence",DecisionSupportLinks[Record ID],"&lt;&gt;")=0),"",INDEX(DecisionSupportLinks[Linked IDs (auto)],MATCH(A24&amp;"__Evidence__"&amp;COUNTIFS(DecisionSupportLinks[Decision ID],A24,DecisionSupportLinks[Record type],"Evidence",DecisionSupportLinks[Record ID],"&lt;&gt;"),DecisionSupportLinks[Decision link key (auto)],0)))</f>
      </c>
      <c r="O24" s="22" t="str">
        <f>IF(OR(A24="",COUNTIFS(DecisionSupportLinks[Decision ID],A24,DecisionSupportLinks[Record type],"Test",DecisionSupportLinks[Record ID],"&lt;&gt;")=0),"",INDEX(DecisionSupportLinks[Linked IDs (auto)],MATCH(A24&amp;"__Test__"&amp;COUNTIFS(DecisionSupportLinks[Decision ID],A24,DecisionSupportLinks[Record type],"Test",DecisionSupportLinks[Record ID],"&lt;&gt;"),DecisionSupportLinks[Decision link key (auto)],0)))</f>
      </c>
    </row>
    <row r="25" ht="46" customHeight="1">
      <c r="A25" s="11"/>
      <c r="B25" s="11"/>
      <c r="C25" s="11"/>
      <c r="D25" s="11"/>
      <c r="E25" s="11"/>
      <c r="F25" s="11"/>
      <c r="G25" s="23"/>
      <c r="H25" s="23"/>
      <c r="I25" s="11"/>
      <c r="J25" s="11"/>
      <c r="K25" s="11"/>
      <c r="L25" s="22" t="str">
        <f>IF(COUNTA(A25:K25)=0,"",IF(A25="","Add ID; ","")&amp;IF(AND(A25&lt;&gt;"",COUNTIF(DecisionsTable[Decision ID],A25)&gt;1),"Duplicate ID; ","")&amp;IF(B25="","Add claim link; ",IF(COUNTIF(ClaimsTable[Claim ID],B25)=0,"Unknown claim; ",""))&amp;IF(C25="","Select decision; ","")&amp;IF(D25="","Record basis; ","")&amp;IF(F25="","Assign decision owner; ","")&amp;IF(G25="","Set decision date; ","")&amp;IF(H25="","Set next review; ","")&amp;IF(I25="","Set triggers; ","")&amp;IF(AND(OR(C25="Proceed with conditions",C25="Restrict"),E25=""),"State conditions; ","")&amp;IF(AND(J25&lt;&gt;"",K25=""),"Explain fresh checking; ","")&amp;IF((SUMIFS(DecisionFindingLinks[Link issues (auto)],DecisionFindingLinks[Decision ID],A25)+SUMIFS(DecisionSupportLinks[Link issues (auto)],DecisionSupportLinks[Decision ID],A25))&gt;0,"Resolve decision links; ",""))</f>
      </c>
      <c r="M25" s="22" t="str">
        <f>IF(OR(A25="",COUNTIFS(DecisionFindingLinks[Decision ID],A25,DecisionFindingLinks[Finding ID],"&lt;&gt;")=0),"",INDEX(DecisionFindingLinks[Linked findings (auto)],MATCH(A25&amp;"__"&amp;COUNTIFS(DecisionFindingLinks[Decision ID],A25,DecisionFindingLinks[Finding ID],"&lt;&gt;"),DecisionFindingLinks[Decision link key (auto)],0)))</f>
      </c>
      <c r="N25" s="22" t="str">
        <f>IF(OR(A25="",COUNTIFS(DecisionSupportLinks[Decision ID],A25,DecisionSupportLinks[Record type],"Evidence",DecisionSupportLinks[Record ID],"&lt;&gt;")=0),"",INDEX(DecisionSupportLinks[Linked IDs (auto)],MATCH(A25&amp;"__Evidence__"&amp;COUNTIFS(DecisionSupportLinks[Decision ID],A25,DecisionSupportLinks[Record type],"Evidence",DecisionSupportLinks[Record ID],"&lt;&gt;"),DecisionSupportLinks[Decision link key (auto)],0)))</f>
      </c>
      <c r="O25" s="22" t="str">
        <f>IF(OR(A25="",COUNTIFS(DecisionSupportLinks[Decision ID],A25,DecisionSupportLinks[Record type],"Test",DecisionSupportLinks[Record ID],"&lt;&gt;")=0),"",INDEX(DecisionSupportLinks[Linked IDs (auto)],MATCH(A25&amp;"__Test__"&amp;COUNTIFS(DecisionSupportLinks[Decision ID],A25,DecisionSupportLinks[Record type],"Test",DecisionSupportLinks[Record ID],"&lt;&gt;"),DecisionSupportLinks[Decision link key (auto)],0)))</f>
      </c>
    </row>
    <row r="26" ht="46" customHeight="1">
      <c r="A26" s="11"/>
      <c r="B26" s="11"/>
      <c r="C26" s="11"/>
      <c r="D26" s="11"/>
      <c r="E26" s="11"/>
      <c r="F26" s="11"/>
      <c r="G26" s="23"/>
      <c r="H26" s="23"/>
      <c r="I26" s="11"/>
      <c r="J26" s="11"/>
      <c r="K26" s="11"/>
      <c r="L26" s="22" t="str">
        <f>IF(COUNTA(A26:K26)=0,"",IF(A26="","Add ID; ","")&amp;IF(AND(A26&lt;&gt;"",COUNTIF(DecisionsTable[Decision ID],A26)&gt;1),"Duplicate ID; ","")&amp;IF(B26="","Add claim link; ",IF(COUNTIF(ClaimsTable[Claim ID],B26)=0,"Unknown claim; ",""))&amp;IF(C26="","Select decision; ","")&amp;IF(D26="","Record basis; ","")&amp;IF(F26="","Assign decision owner; ","")&amp;IF(G26="","Set decision date; ","")&amp;IF(H26="","Set next review; ","")&amp;IF(I26="","Set triggers; ","")&amp;IF(AND(OR(C26="Proceed with conditions",C26="Restrict"),E26=""),"State conditions; ","")&amp;IF(AND(J26&lt;&gt;"",K26=""),"Explain fresh checking; ","")&amp;IF((SUMIFS(DecisionFindingLinks[Link issues (auto)],DecisionFindingLinks[Decision ID],A26)+SUMIFS(DecisionSupportLinks[Link issues (auto)],DecisionSupportLinks[Decision ID],A26))&gt;0,"Resolve decision links; ",""))</f>
      </c>
      <c r="M26" s="22" t="str">
        <f>IF(OR(A26="",COUNTIFS(DecisionFindingLinks[Decision ID],A26,DecisionFindingLinks[Finding ID],"&lt;&gt;")=0),"",INDEX(DecisionFindingLinks[Linked findings (auto)],MATCH(A26&amp;"__"&amp;COUNTIFS(DecisionFindingLinks[Decision ID],A26,DecisionFindingLinks[Finding ID],"&lt;&gt;"),DecisionFindingLinks[Decision link key (auto)],0)))</f>
      </c>
      <c r="N26" s="22" t="str">
        <f>IF(OR(A26="",COUNTIFS(DecisionSupportLinks[Decision ID],A26,DecisionSupportLinks[Record type],"Evidence",DecisionSupportLinks[Record ID],"&lt;&gt;")=0),"",INDEX(DecisionSupportLinks[Linked IDs (auto)],MATCH(A26&amp;"__Evidence__"&amp;COUNTIFS(DecisionSupportLinks[Decision ID],A26,DecisionSupportLinks[Record type],"Evidence",DecisionSupportLinks[Record ID],"&lt;&gt;"),DecisionSupportLinks[Decision link key (auto)],0)))</f>
      </c>
      <c r="O26" s="22" t="str">
        <f>IF(OR(A26="",COUNTIFS(DecisionSupportLinks[Decision ID],A26,DecisionSupportLinks[Record type],"Test",DecisionSupportLinks[Record ID],"&lt;&gt;")=0),"",INDEX(DecisionSupportLinks[Linked IDs (auto)],MATCH(A26&amp;"__Test__"&amp;COUNTIFS(DecisionSupportLinks[Decision ID],A26,DecisionSupportLinks[Record type],"Test",DecisionSupportLinks[Record ID],"&lt;&gt;"),DecisionSupportLinks[Decision link key (auto)],0)))</f>
      </c>
    </row>
    <row r="27" ht="46" customHeight="1">
      <c r="A27" s="11"/>
      <c r="B27" s="11"/>
      <c r="C27" s="11"/>
      <c r="D27" s="11"/>
      <c r="E27" s="11"/>
      <c r="F27" s="11"/>
      <c r="G27" s="23"/>
      <c r="H27" s="23"/>
      <c r="I27" s="11"/>
      <c r="J27" s="11"/>
      <c r="K27" s="11"/>
      <c r="L27" s="22" t="str">
        <f>IF(COUNTA(A27:K27)=0,"",IF(A27="","Add ID; ","")&amp;IF(AND(A27&lt;&gt;"",COUNTIF(DecisionsTable[Decision ID],A27)&gt;1),"Duplicate ID; ","")&amp;IF(B27="","Add claim link; ",IF(COUNTIF(ClaimsTable[Claim ID],B27)=0,"Unknown claim; ",""))&amp;IF(C27="","Select decision; ","")&amp;IF(D27="","Record basis; ","")&amp;IF(F27="","Assign decision owner; ","")&amp;IF(G27="","Set decision date; ","")&amp;IF(H27="","Set next review; ","")&amp;IF(I27="","Set triggers; ","")&amp;IF(AND(OR(C27="Proceed with conditions",C27="Restrict"),E27=""),"State conditions; ","")&amp;IF(AND(J27&lt;&gt;"",K27=""),"Explain fresh checking; ","")&amp;IF((SUMIFS(DecisionFindingLinks[Link issues (auto)],DecisionFindingLinks[Decision ID],A27)+SUMIFS(DecisionSupportLinks[Link issues (auto)],DecisionSupportLinks[Decision ID],A27))&gt;0,"Resolve decision links; ",""))</f>
      </c>
      <c r="M27" s="22" t="str">
        <f>IF(OR(A27="",COUNTIFS(DecisionFindingLinks[Decision ID],A27,DecisionFindingLinks[Finding ID],"&lt;&gt;")=0),"",INDEX(DecisionFindingLinks[Linked findings (auto)],MATCH(A27&amp;"__"&amp;COUNTIFS(DecisionFindingLinks[Decision ID],A27,DecisionFindingLinks[Finding ID],"&lt;&gt;"),DecisionFindingLinks[Decision link key (auto)],0)))</f>
      </c>
      <c r="N27" s="22" t="str">
        <f>IF(OR(A27="",COUNTIFS(DecisionSupportLinks[Decision ID],A27,DecisionSupportLinks[Record type],"Evidence",DecisionSupportLinks[Record ID],"&lt;&gt;")=0),"",INDEX(DecisionSupportLinks[Linked IDs (auto)],MATCH(A27&amp;"__Evidence__"&amp;COUNTIFS(DecisionSupportLinks[Decision ID],A27,DecisionSupportLinks[Record type],"Evidence",DecisionSupportLinks[Record ID],"&lt;&gt;"),DecisionSupportLinks[Decision link key (auto)],0)))</f>
      </c>
      <c r="O27" s="22" t="str">
        <f>IF(OR(A27="",COUNTIFS(DecisionSupportLinks[Decision ID],A27,DecisionSupportLinks[Record type],"Test",DecisionSupportLinks[Record ID],"&lt;&gt;")=0),"",INDEX(DecisionSupportLinks[Linked IDs (auto)],MATCH(A27&amp;"__Test__"&amp;COUNTIFS(DecisionSupportLinks[Decision ID],A27,DecisionSupportLinks[Record type],"Test",DecisionSupportLinks[Record ID],"&lt;&gt;"),DecisionSupportLinks[Decision link key (auto)],0)))</f>
      </c>
    </row>
    <row r="28" ht="46" customHeight="1">
      <c r="A28" s="11"/>
      <c r="B28" s="11"/>
      <c r="C28" s="11"/>
      <c r="D28" s="11"/>
      <c r="E28" s="11"/>
      <c r="F28" s="11"/>
      <c r="G28" s="23"/>
      <c r="H28" s="23"/>
      <c r="I28" s="11"/>
      <c r="J28" s="11"/>
      <c r="K28" s="11"/>
      <c r="L28" s="22" t="str">
        <f>IF(COUNTA(A28:K28)=0,"",IF(A28="","Add ID; ","")&amp;IF(AND(A28&lt;&gt;"",COUNTIF(DecisionsTable[Decision ID],A28)&gt;1),"Duplicate ID; ","")&amp;IF(B28="","Add claim link; ",IF(COUNTIF(ClaimsTable[Claim ID],B28)=0,"Unknown claim; ",""))&amp;IF(C28="","Select decision; ","")&amp;IF(D28="","Record basis; ","")&amp;IF(F28="","Assign decision owner; ","")&amp;IF(G28="","Set decision date; ","")&amp;IF(H28="","Set next review; ","")&amp;IF(I28="","Set triggers; ","")&amp;IF(AND(OR(C28="Proceed with conditions",C28="Restrict"),E28=""),"State conditions; ","")&amp;IF(AND(J28&lt;&gt;"",K28=""),"Explain fresh checking; ","")&amp;IF((SUMIFS(DecisionFindingLinks[Link issues (auto)],DecisionFindingLinks[Decision ID],A28)+SUMIFS(DecisionSupportLinks[Link issues (auto)],DecisionSupportLinks[Decision ID],A28))&gt;0,"Resolve decision links; ",""))</f>
      </c>
      <c r="M28" s="22" t="str">
        <f>IF(OR(A28="",COUNTIFS(DecisionFindingLinks[Decision ID],A28,DecisionFindingLinks[Finding ID],"&lt;&gt;")=0),"",INDEX(DecisionFindingLinks[Linked findings (auto)],MATCH(A28&amp;"__"&amp;COUNTIFS(DecisionFindingLinks[Decision ID],A28,DecisionFindingLinks[Finding ID],"&lt;&gt;"),DecisionFindingLinks[Decision link key (auto)],0)))</f>
      </c>
      <c r="N28" s="22" t="str">
        <f>IF(OR(A28="",COUNTIFS(DecisionSupportLinks[Decision ID],A28,DecisionSupportLinks[Record type],"Evidence",DecisionSupportLinks[Record ID],"&lt;&gt;")=0),"",INDEX(DecisionSupportLinks[Linked IDs (auto)],MATCH(A28&amp;"__Evidence__"&amp;COUNTIFS(DecisionSupportLinks[Decision ID],A28,DecisionSupportLinks[Record type],"Evidence",DecisionSupportLinks[Record ID],"&lt;&gt;"),DecisionSupportLinks[Decision link key (auto)],0)))</f>
      </c>
      <c r="O28" s="22" t="str">
        <f>IF(OR(A28="",COUNTIFS(DecisionSupportLinks[Decision ID],A28,DecisionSupportLinks[Record type],"Test",DecisionSupportLinks[Record ID],"&lt;&gt;")=0),"",INDEX(DecisionSupportLinks[Linked IDs (auto)],MATCH(A28&amp;"__Test__"&amp;COUNTIFS(DecisionSupportLinks[Decision ID],A28,DecisionSupportLinks[Record type],"Test",DecisionSupportLinks[Record ID],"&lt;&gt;"),DecisionSupportLinks[Decision link key (auto)],0)))</f>
      </c>
    </row>
    <row r="29" ht="46" customHeight="1">
      <c r="A29" s="11"/>
      <c r="B29" s="11"/>
      <c r="C29" s="11"/>
      <c r="D29" s="11"/>
      <c r="E29" s="11"/>
      <c r="F29" s="11"/>
      <c r="G29" s="23"/>
      <c r="H29" s="23"/>
      <c r="I29" s="11"/>
      <c r="J29" s="11"/>
      <c r="K29" s="11"/>
      <c r="L29" s="22" t="str">
        <f>IF(COUNTA(A29:K29)=0,"",IF(A29="","Add ID; ","")&amp;IF(AND(A29&lt;&gt;"",COUNTIF(DecisionsTable[Decision ID],A29)&gt;1),"Duplicate ID; ","")&amp;IF(B29="","Add claim link; ",IF(COUNTIF(ClaimsTable[Claim ID],B29)=0,"Unknown claim; ",""))&amp;IF(C29="","Select decision; ","")&amp;IF(D29="","Record basis; ","")&amp;IF(F29="","Assign decision owner; ","")&amp;IF(G29="","Set decision date; ","")&amp;IF(H29="","Set next review; ","")&amp;IF(I29="","Set triggers; ","")&amp;IF(AND(OR(C29="Proceed with conditions",C29="Restrict"),E29=""),"State conditions; ","")&amp;IF(AND(J29&lt;&gt;"",K29=""),"Explain fresh checking; ","")&amp;IF((SUMIFS(DecisionFindingLinks[Link issues (auto)],DecisionFindingLinks[Decision ID],A29)+SUMIFS(DecisionSupportLinks[Link issues (auto)],DecisionSupportLinks[Decision ID],A29))&gt;0,"Resolve decision links; ",""))</f>
      </c>
      <c r="M29" s="22" t="str">
        <f>IF(OR(A29="",COUNTIFS(DecisionFindingLinks[Decision ID],A29,DecisionFindingLinks[Finding ID],"&lt;&gt;")=0),"",INDEX(DecisionFindingLinks[Linked findings (auto)],MATCH(A29&amp;"__"&amp;COUNTIFS(DecisionFindingLinks[Decision ID],A29,DecisionFindingLinks[Finding ID],"&lt;&gt;"),DecisionFindingLinks[Decision link key (auto)],0)))</f>
      </c>
      <c r="N29" s="22" t="str">
        <f>IF(OR(A29="",COUNTIFS(DecisionSupportLinks[Decision ID],A29,DecisionSupportLinks[Record type],"Evidence",DecisionSupportLinks[Record ID],"&lt;&gt;")=0),"",INDEX(DecisionSupportLinks[Linked IDs (auto)],MATCH(A29&amp;"__Evidence__"&amp;COUNTIFS(DecisionSupportLinks[Decision ID],A29,DecisionSupportLinks[Record type],"Evidence",DecisionSupportLinks[Record ID],"&lt;&gt;"),DecisionSupportLinks[Decision link key (auto)],0)))</f>
      </c>
      <c r="O29" s="22" t="str">
        <f>IF(OR(A29="",COUNTIFS(DecisionSupportLinks[Decision ID],A29,DecisionSupportLinks[Record type],"Test",DecisionSupportLinks[Record ID],"&lt;&gt;")=0),"",INDEX(DecisionSupportLinks[Linked IDs (auto)],MATCH(A29&amp;"__Test__"&amp;COUNTIFS(DecisionSupportLinks[Decision ID],A29,DecisionSupportLinks[Record type],"Test",DecisionSupportLinks[Record ID],"&lt;&gt;"),DecisionSupportLinks[Decision link key (auto)],0)))</f>
      </c>
    </row>
    <row r="30" ht="46" customHeight="1">
      <c r="A30" s="11"/>
      <c r="B30" s="11"/>
      <c r="C30" s="11"/>
      <c r="D30" s="11"/>
      <c r="E30" s="11"/>
      <c r="F30" s="11"/>
      <c r="G30" s="23"/>
      <c r="H30" s="23"/>
      <c r="I30" s="11"/>
      <c r="J30" s="11"/>
      <c r="K30" s="11"/>
      <c r="L30" s="22" t="str">
        <f>IF(COUNTA(A30:K30)=0,"",IF(A30="","Add ID; ","")&amp;IF(AND(A30&lt;&gt;"",COUNTIF(DecisionsTable[Decision ID],A30)&gt;1),"Duplicate ID; ","")&amp;IF(B30="","Add claim link; ",IF(COUNTIF(ClaimsTable[Claim ID],B30)=0,"Unknown claim; ",""))&amp;IF(C30="","Select decision; ","")&amp;IF(D30="","Record basis; ","")&amp;IF(F30="","Assign decision owner; ","")&amp;IF(G30="","Set decision date; ","")&amp;IF(H30="","Set next review; ","")&amp;IF(I30="","Set triggers; ","")&amp;IF(AND(OR(C30="Proceed with conditions",C30="Restrict"),E30=""),"State conditions; ","")&amp;IF(AND(J30&lt;&gt;"",K30=""),"Explain fresh checking; ","")&amp;IF((SUMIFS(DecisionFindingLinks[Link issues (auto)],DecisionFindingLinks[Decision ID],A30)+SUMIFS(DecisionSupportLinks[Link issues (auto)],DecisionSupportLinks[Decision ID],A30))&gt;0,"Resolve decision links; ",""))</f>
      </c>
      <c r="M30" s="22" t="str">
        <f>IF(OR(A30="",COUNTIFS(DecisionFindingLinks[Decision ID],A30,DecisionFindingLinks[Finding ID],"&lt;&gt;")=0),"",INDEX(DecisionFindingLinks[Linked findings (auto)],MATCH(A30&amp;"__"&amp;COUNTIFS(DecisionFindingLinks[Decision ID],A30,DecisionFindingLinks[Finding ID],"&lt;&gt;"),DecisionFindingLinks[Decision link key (auto)],0)))</f>
      </c>
      <c r="N30" s="22" t="str">
        <f>IF(OR(A30="",COUNTIFS(DecisionSupportLinks[Decision ID],A30,DecisionSupportLinks[Record type],"Evidence",DecisionSupportLinks[Record ID],"&lt;&gt;")=0),"",INDEX(DecisionSupportLinks[Linked IDs (auto)],MATCH(A30&amp;"__Evidence__"&amp;COUNTIFS(DecisionSupportLinks[Decision ID],A30,DecisionSupportLinks[Record type],"Evidence",DecisionSupportLinks[Record ID],"&lt;&gt;"),DecisionSupportLinks[Decision link key (auto)],0)))</f>
      </c>
      <c r="O30" s="22" t="str">
        <f>IF(OR(A30="",COUNTIFS(DecisionSupportLinks[Decision ID],A30,DecisionSupportLinks[Record type],"Test",DecisionSupportLinks[Record ID],"&lt;&gt;")=0),"",INDEX(DecisionSupportLinks[Linked IDs (auto)],MATCH(A30&amp;"__Test__"&amp;COUNTIFS(DecisionSupportLinks[Decision ID],A30,DecisionSupportLinks[Record type],"Test",DecisionSupportLinks[Record ID],"&lt;&gt;"),DecisionSupportLinks[Decision link key (auto)],0)))</f>
      </c>
    </row>
    <row r="31" ht="46" customHeight="1">
      <c r="A31" s="11"/>
      <c r="B31" s="11"/>
      <c r="C31" s="11"/>
      <c r="D31" s="11"/>
      <c r="E31" s="11"/>
      <c r="F31" s="11"/>
      <c r="G31" s="23"/>
      <c r="H31" s="23"/>
      <c r="I31" s="11"/>
      <c r="J31" s="11"/>
      <c r="K31" s="11"/>
      <c r="L31" s="22" t="str">
        <f>IF(COUNTA(A31:K31)=0,"",IF(A31="","Add ID; ","")&amp;IF(AND(A31&lt;&gt;"",COUNTIF(DecisionsTable[Decision ID],A31)&gt;1),"Duplicate ID; ","")&amp;IF(B31="","Add claim link; ",IF(COUNTIF(ClaimsTable[Claim ID],B31)=0,"Unknown claim; ",""))&amp;IF(C31="","Select decision; ","")&amp;IF(D31="","Record basis; ","")&amp;IF(F31="","Assign decision owner; ","")&amp;IF(G31="","Set decision date; ","")&amp;IF(H31="","Set next review; ","")&amp;IF(I31="","Set triggers; ","")&amp;IF(AND(OR(C31="Proceed with conditions",C31="Restrict"),E31=""),"State conditions; ","")&amp;IF(AND(J31&lt;&gt;"",K31=""),"Explain fresh checking; ","")&amp;IF((SUMIFS(DecisionFindingLinks[Link issues (auto)],DecisionFindingLinks[Decision ID],A31)+SUMIFS(DecisionSupportLinks[Link issues (auto)],DecisionSupportLinks[Decision ID],A31))&gt;0,"Resolve decision links; ",""))</f>
      </c>
      <c r="M31" s="22" t="str">
        <f>IF(OR(A31="",COUNTIFS(DecisionFindingLinks[Decision ID],A31,DecisionFindingLinks[Finding ID],"&lt;&gt;")=0),"",INDEX(DecisionFindingLinks[Linked findings (auto)],MATCH(A31&amp;"__"&amp;COUNTIFS(DecisionFindingLinks[Decision ID],A31,DecisionFindingLinks[Finding ID],"&lt;&gt;"),DecisionFindingLinks[Decision link key (auto)],0)))</f>
      </c>
      <c r="N31" s="22" t="str">
        <f>IF(OR(A31="",COUNTIFS(DecisionSupportLinks[Decision ID],A31,DecisionSupportLinks[Record type],"Evidence",DecisionSupportLinks[Record ID],"&lt;&gt;")=0),"",INDEX(DecisionSupportLinks[Linked IDs (auto)],MATCH(A31&amp;"__Evidence__"&amp;COUNTIFS(DecisionSupportLinks[Decision ID],A31,DecisionSupportLinks[Record type],"Evidence",DecisionSupportLinks[Record ID],"&lt;&gt;"),DecisionSupportLinks[Decision link key (auto)],0)))</f>
      </c>
      <c r="O31" s="22" t="str">
        <f>IF(OR(A31="",COUNTIFS(DecisionSupportLinks[Decision ID],A31,DecisionSupportLinks[Record type],"Test",DecisionSupportLinks[Record ID],"&lt;&gt;")=0),"",INDEX(DecisionSupportLinks[Linked IDs (auto)],MATCH(A31&amp;"__Test__"&amp;COUNTIFS(DecisionSupportLinks[Decision ID],A31,DecisionSupportLinks[Record type],"Test",DecisionSupportLinks[Record ID],"&lt;&gt;"),DecisionSupportLinks[Decision link key (auto)],0)))</f>
      </c>
    </row>
    <row r="32" ht="46" customHeight="1">
      <c r="A32" s="11"/>
      <c r="B32" s="11"/>
      <c r="C32" s="11"/>
      <c r="D32" s="11"/>
      <c r="E32" s="11"/>
      <c r="F32" s="11"/>
      <c r="G32" s="23"/>
      <c r="H32" s="23"/>
      <c r="I32" s="11"/>
      <c r="J32" s="11"/>
      <c r="K32" s="11"/>
      <c r="L32" s="22" t="str">
        <f>IF(COUNTA(A32:K32)=0,"",IF(A32="","Add ID; ","")&amp;IF(AND(A32&lt;&gt;"",COUNTIF(DecisionsTable[Decision ID],A32)&gt;1),"Duplicate ID; ","")&amp;IF(B32="","Add claim link; ",IF(COUNTIF(ClaimsTable[Claim ID],B32)=0,"Unknown claim; ",""))&amp;IF(C32="","Select decision; ","")&amp;IF(D32="","Record basis; ","")&amp;IF(F32="","Assign decision owner; ","")&amp;IF(G32="","Set decision date; ","")&amp;IF(H32="","Set next review; ","")&amp;IF(I32="","Set triggers; ","")&amp;IF(AND(OR(C32="Proceed with conditions",C32="Restrict"),E32=""),"State conditions; ","")&amp;IF(AND(J32&lt;&gt;"",K32=""),"Explain fresh checking; ","")&amp;IF((SUMIFS(DecisionFindingLinks[Link issues (auto)],DecisionFindingLinks[Decision ID],A32)+SUMIFS(DecisionSupportLinks[Link issues (auto)],DecisionSupportLinks[Decision ID],A32))&gt;0,"Resolve decision links; ",""))</f>
      </c>
      <c r="M32" s="22" t="str">
        <f>IF(OR(A32="",COUNTIFS(DecisionFindingLinks[Decision ID],A32,DecisionFindingLinks[Finding ID],"&lt;&gt;")=0),"",INDEX(DecisionFindingLinks[Linked findings (auto)],MATCH(A32&amp;"__"&amp;COUNTIFS(DecisionFindingLinks[Decision ID],A32,DecisionFindingLinks[Finding ID],"&lt;&gt;"),DecisionFindingLinks[Decision link key (auto)],0)))</f>
      </c>
      <c r="N32" s="22" t="str">
        <f>IF(OR(A32="",COUNTIFS(DecisionSupportLinks[Decision ID],A32,DecisionSupportLinks[Record type],"Evidence",DecisionSupportLinks[Record ID],"&lt;&gt;")=0),"",INDEX(DecisionSupportLinks[Linked IDs (auto)],MATCH(A32&amp;"__Evidence__"&amp;COUNTIFS(DecisionSupportLinks[Decision ID],A32,DecisionSupportLinks[Record type],"Evidence",DecisionSupportLinks[Record ID],"&lt;&gt;"),DecisionSupportLinks[Decision link key (auto)],0)))</f>
      </c>
      <c r="O32" s="22" t="str">
        <f>IF(OR(A32="",COUNTIFS(DecisionSupportLinks[Decision ID],A32,DecisionSupportLinks[Record type],"Test",DecisionSupportLinks[Record ID],"&lt;&gt;")=0),"",INDEX(DecisionSupportLinks[Linked IDs (auto)],MATCH(A32&amp;"__Test__"&amp;COUNTIFS(DecisionSupportLinks[Decision ID],A32,DecisionSupportLinks[Record type],"Test",DecisionSupportLinks[Record ID],"&lt;&gt;"),DecisionSupportLinks[Decision link key (auto)],0)))</f>
      </c>
    </row>
    <row r="33" ht="46" customHeight="1">
      <c r="A33" s="11"/>
      <c r="B33" s="11"/>
      <c r="C33" s="11"/>
      <c r="D33" s="11"/>
      <c r="E33" s="11"/>
      <c r="F33" s="11"/>
      <c r="G33" s="23"/>
      <c r="H33" s="23"/>
      <c r="I33" s="11"/>
      <c r="J33" s="11"/>
      <c r="K33" s="11"/>
      <c r="L33" s="22" t="str">
        <f>IF(COUNTA(A33:K33)=0,"",IF(A33="","Add ID; ","")&amp;IF(AND(A33&lt;&gt;"",COUNTIF(DecisionsTable[Decision ID],A33)&gt;1),"Duplicate ID; ","")&amp;IF(B33="","Add claim link; ",IF(COUNTIF(ClaimsTable[Claim ID],B33)=0,"Unknown claim; ",""))&amp;IF(C33="","Select decision; ","")&amp;IF(D33="","Record basis; ","")&amp;IF(F33="","Assign decision owner; ","")&amp;IF(G33="","Set decision date; ","")&amp;IF(H33="","Set next review; ","")&amp;IF(I33="","Set triggers; ","")&amp;IF(AND(OR(C33="Proceed with conditions",C33="Restrict"),E33=""),"State conditions; ","")&amp;IF(AND(J33&lt;&gt;"",K33=""),"Explain fresh checking; ","")&amp;IF((SUMIFS(DecisionFindingLinks[Link issues (auto)],DecisionFindingLinks[Decision ID],A33)+SUMIFS(DecisionSupportLinks[Link issues (auto)],DecisionSupportLinks[Decision ID],A33))&gt;0,"Resolve decision links; ",""))</f>
      </c>
      <c r="M33" s="22" t="str">
        <f>IF(OR(A33="",COUNTIFS(DecisionFindingLinks[Decision ID],A33,DecisionFindingLinks[Finding ID],"&lt;&gt;")=0),"",INDEX(DecisionFindingLinks[Linked findings (auto)],MATCH(A33&amp;"__"&amp;COUNTIFS(DecisionFindingLinks[Decision ID],A33,DecisionFindingLinks[Finding ID],"&lt;&gt;"),DecisionFindingLinks[Decision link key (auto)],0)))</f>
      </c>
      <c r="N33" s="22" t="str">
        <f>IF(OR(A33="",COUNTIFS(DecisionSupportLinks[Decision ID],A33,DecisionSupportLinks[Record type],"Evidence",DecisionSupportLinks[Record ID],"&lt;&gt;")=0),"",INDEX(DecisionSupportLinks[Linked IDs (auto)],MATCH(A33&amp;"__Evidence__"&amp;COUNTIFS(DecisionSupportLinks[Decision ID],A33,DecisionSupportLinks[Record type],"Evidence",DecisionSupportLinks[Record ID],"&lt;&gt;"),DecisionSupportLinks[Decision link key (auto)],0)))</f>
      </c>
      <c r="O33" s="22" t="str">
        <f>IF(OR(A33="",COUNTIFS(DecisionSupportLinks[Decision ID],A33,DecisionSupportLinks[Record type],"Test",DecisionSupportLinks[Record ID],"&lt;&gt;")=0),"",INDEX(DecisionSupportLinks[Linked IDs (auto)],MATCH(A33&amp;"__Test__"&amp;COUNTIFS(DecisionSupportLinks[Decision ID],A33,DecisionSupportLinks[Record type],"Test",DecisionSupportLinks[Record ID],"&lt;&gt;"),DecisionSupportLinks[Decision link key (auto)],0)))</f>
      </c>
    </row>
    <row r="34" ht="46" customHeight="1">
      <c r="A34" s="11"/>
      <c r="B34" s="11"/>
      <c r="C34" s="11"/>
      <c r="D34" s="11"/>
      <c r="E34" s="11"/>
      <c r="F34" s="11"/>
      <c r="G34" s="23"/>
      <c r="H34" s="23"/>
      <c r="I34" s="11"/>
      <c r="J34" s="11"/>
      <c r="K34" s="11"/>
      <c r="L34" s="22" t="str">
        <f>IF(COUNTA(A34:K34)=0,"",IF(A34="","Add ID; ","")&amp;IF(AND(A34&lt;&gt;"",COUNTIF(DecisionsTable[Decision ID],A34)&gt;1),"Duplicate ID; ","")&amp;IF(B34="","Add claim link; ",IF(COUNTIF(ClaimsTable[Claim ID],B34)=0,"Unknown claim; ",""))&amp;IF(C34="","Select decision; ","")&amp;IF(D34="","Record basis; ","")&amp;IF(F34="","Assign decision owner; ","")&amp;IF(G34="","Set decision date; ","")&amp;IF(H34="","Set next review; ","")&amp;IF(I34="","Set triggers; ","")&amp;IF(AND(OR(C34="Proceed with conditions",C34="Restrict"),E34=""),"State conditions; ","")&amp;IF(AND(J34&lt;&gt;"",K34=""),"Explain fresh checking; ","")&amp;IF((SUMIFS(DecisionFindingLinks[Link issues (auto)],DecisionFindingLinks[Decision ID],A34)+SUMIFS(DecisionSupportLinks[Link issues (auto)],DecisionSupportLinks[Decision ID],A34))&gt;0,"Resolve decision links; ",""))</f>
      </c>
      <c r="M34" s="22" t="str">
        <f>IF(OR(A34="",COUNTIFS(DecisionFindingLinks[Decision ID],A34,DecisionFindingLinks[Finding ID],"&lt;&gt;")=0),"",INDEX(DecisionFindingLinks[Linked findings (auto)],MATCH(A34&amp;"__"&amp;COUNTIFS(DecisionFindingLinks[Decision ID],A34,DecisionFindingLinks[Finding ID],"&lt;&gt;"),DecisionFindingLinks[Decision link key (auto)],0)))</f>
      </c>
      <c r="N34" s="22" t="str">
        <f>IF(OR(A34="",COUNTIFS(DecisionSupportLinks[Decision ID],A34,DecisionSupportLinks[Record type],"Evidence",DecisionSupportLinks[Record ID],"&lt;&gt;")=0),"",INDEX(DecisionSupportLinks[Linked IDs (auto)],MATCH(A34&amp;"__Evidence__"&amp;COUNTIFS(DecisionSupportLinks[Decision ID],A34,DecisionSupportLinks[Record type],"Evidence",DecisionSupportLinks[Record ID],"&lt;&gt;"),DecisionSupportLinks[Decision link key (auto)],0)))</f>
      </c>
      <c r="O34" s="22" t="str">
        <f>IF(OR(A34="",COUNTIFS(DecisionSupportLinks[Decision ID],A34,DecisionSupportLinks[Record type],"Test",DecisionSupportLinks[Record ID],"&lt;&gt;")=0),"",INDEX(DecisionSupportLinks[Linked IDs (auto)],MATCH(A34&amp;"__Test__"&amp;COUNTIFS(DecisionSupportLinks[Decision ID],A34,DecisionSupportLinks[Record type],"Test",DecisionSupportLinks[Record ID],"&lt;&gt;"),DecisionSupportLinks[Decision link key (auto)],0)))</f>
      </c>
    </row>
    <row r="35" ht="46" customHeight="1">
      <c r="A35" s="11"/>
      <c r="B35" s="11"/>
      <c r="C35" s="11"/>
      <c r="D35" s="11"/>
      <c r="E35" s="11"/>
      <c r="F35" s="11"/>
      <c r="G35" s="23"/>
      <c r="H35" s="23"/>
      <c r="I35" s="11"/>
      <c r="J35" s="11"/>
      <c r="K35" s="11"/>
      <c r="L35" s="22" t="str">
        <f>IF(COUNTA(A35:K35)=0,"",IF(A35="","Add ID; ","")&amp;IF(AND(A35&lt;&gt;"",COUNTIF(DecisionsTable[Decision ID],A35)&gt;1),"Duplicate ID; ","")&amp;IF(B35="","Add claim link; ",IF(COUNTIF(ClaimsTable[Claim ID],B35)=0,"Unknown claim; ",""))&amp;IF(C35="","Select decision; ","")&amp;IF(D35="","Record basis; ","")&amp;IF(F35="","Assign decision owner; ","")&amp;IF(G35="","Set decision date; ","")&amp;IF(H35="","Set next review; ","")&amp;IF(I35="","Set triggers; ","")&amp;IF(AND(OR(C35="Proceed with conditions",C35="Restrict"),E35=""),"State conditions; ","")&amp;IF(AND(J35&lt;&gt;"",K35=""),"Explain fresh checking; ","")&amp;IF((SUMIFS(DecisionFindingLinks[Link issues (auto)],DecisionFindingLinks[Decision ID],A35)+SUMIFS(DecisionSupportLinks[Link issues (auto)],DecisionSupportLinks[Decision ID],A35))&gt;0,"Resolve decision links; ",""))</f>
      </c>
      <c r="M35" s="22" t="str">
        <f>IF(OR(A35="",COUNTIFS(DecisionFindingLinks[Decision ID],A35,DecisionFindingLinks[Finding ID],"&lt;&gt;")=0),"",INDEX(DecisionFindingLinks[Linked findings (auto)],MATCH(A35&amp;"__"&amp;COUNTIFS(DecisionFindingLinks[Decision ID],A35,DecisionFindingLinks[Finding ID],"&lt;&gt;"),DecisionFindingLinks[Decision link key (auto)],0)))</f>
      </c>
      <c r="N35" s="22" t="str">
        <f>IF(OR(A35="",COUNTIFS(DecisionSupportLinks[Decision ID],A35,DecisionSupportLinks[Record type],"Evidence",DecisionSupportLinks[Record ID],"&lt;&gt;")=0),"",INDEX(DecisionSupportLinks[Linked IDs (auto)],MATCH(A35&amp;"__Evidence__"&amp;COUNTIFS(DecisionSupportLinks[Decision ID],A35,DecisionSupportLinks[Record type],"Evidence",DecisionSupportLinks[Record ID],"&lt;&gt;"),DecisionSupportLinks[Decision link key (auto)],0)))</f>
      </c>
      <c r="O35" s="22" t="str">
        <f>IF(OR(A35="",COUNTIFS(DecisionSupportLinks[Decision ID],A35,DecisionSupportLinks[Record type],"Test",DecisionSupportLinks[Record ID],"&lt;&gt;")=0),"",INDEX(DecisionSupportLinks[Linked IDs (auto)],MATCH(A35&amp;"__Test__"&amp;COUNTIFS(DecisionSupportLinks[Decision ID],A35,DecisionSupportLinks[Record type],"Test",DecisionSupportLinks[Record ID],"&lt;&gt;"),DecisionSupportLinks[Decision link key (auto)],0)))</f>
      </c>
    </row>
    <row r="36" ht="46" customHeight="1">
      <c r="A36" s="11"/>
      <c r="B36" s="11"/>
      <c r="C36" s="11"/>
      <c r="D36" s="11"/>
      <c r="E36" s="11"/>
      <c r="F36" s="11"/>
      <c r="G36" s="23"/>
      <c r="H36" s="23"/>
      <c r="I36" s="11"/>
      <c r="J36" s="11"/>
      <c r="K36" s="11"/>
      <c r="L36" s="22" t="str">
        <f>IF(COUNTA(A36:K36)=0,"",IF(A36="","Add ID; ","")&amp;IF(AND(A36&lt;&gt;"",COUNTIF(DecisionsTable[Decision ID],A36)&gt;1),"Duplicate ID; ","")&amp;IF(B36="","Add claim link; ",IF(COUNTIF(ClaimsTable[Claim ID],B36)=0,"Unknown claim; ",""))&amp;IF(C36="","Select decision; ","")&amp;IF(D36="","Record basis; ","")&amp;IF(F36="","Assign decision owner; ","")&amp;IF(G36="","Set decision date; ","")&amp;IF(H36="","Set next review; ","")&amp;IF(I36="","Set triggers; ","")&amp;IF(AND(OR(C36="Proceed with conditions",C36="Restrict"),E36=""),"State conditions; ","")&amp;IF(AND(J36&lt;&gt;"",K36=""),"Explain fresh checking; ","")&amp;IF((SUMIFS(DecisionFindingLinks[Link issues (auto)],DecisionFindingLinks[Decision ID],A36)+SUMIFS(DecisionSupportLinks[Link issues (auto)],DecisionSupportLinks[Decision ID],A36))&gt;0,"Resolve decision links; ",""))</f>
      </c>
      <c r="M36" s="22" t="str">
        <f>IF(OR(A36="",COUNTIFS(DecisionFindingLinks[Decision ID],A36,DecisionFindingLinks[Finding ID],"&lt;&gt;")=0),"",INDEX(DecisionFindingLinks[Linked findings (auto)],MATCH(A36&amp;"__"&amp;COUNTIFS(DecisionFindingLinks[Decision ID],A36,DecisionFindingLinks[Finding ID],"&lt;&gt;"),DecisionFindingLinks[Decision link key (auto)],0)))</f>
      </c>
      <c r="N36" s="22" t="str">
        <f>IF(OR(A36="",COUNTIFS(DecisionSupportLinks[Decision ID],A36,DecisionSupportLinks[Record type],"Evidence",DecisionSupportLinks[Record ID],"&lt;&gt;")=0),"",INDEX(DecisionSupportLinks[Linked IDs (auto)],MATCH(A36&amp;"__Evidence__"&amp;COUNTIFS(DecisionSupportLinks[Decision ID],A36,DecisionSupportLinks[Record type],"Evidence",DecisionSupportLinks[Record ID],"&lt;&gt;"),DecisionSupportLinks[Decision link key (auto)],0)))</f>
      </c>
      <c r="O36" s="22" t="str">
        <f>IF(OR(A36="",COUNTIFS(DecisionSupportLinks[Decision ID],A36,DecisionSupportLinks[Record type],"Test",DecisionSupportLinks[Record ID],"&lt;&gt;")=0),"",INDEX(DecisionSupportLinks[Linked IDs (auto)],MATCH(A36&amp;"__Test__"&amp;COUNTIFS(DecisionSupportLinks[Decision ID],A36,DecisionSupportLinks[Record type],"Test",DecisionSupportLinks[Record ID],"&lt;&gt;"),DecisionSupportLinks[Decision link key (auto)],0)))</f>
      </c>
    </row>
    <row r="37" ht="46" customHeight="1">
      <c r="A37" s="11"/>
      <c r="B37" s="11"/>
      <c r="C37" s="11"/>
      <c r="D37" s="11"/>
      <c r="E37" s="11"/>
      <c r="F37" s="11"/>
      <c r="G37" s="23"/>
      <c r="H37" s="23"/>
      <c r="I37" s="11"/>
      <c r="J37" s="11"/>
      <c r="K37" s="11"/>
      <c r="L37" s="22" t="str">
        <f>IF(COUNTA(A37:K37)=0,"",IF(A37="","Add ID; ","")&amp;IF(AND(A37&lt;&gt;"",COUNTIF(DecisionsTable[Decision ID],A37)&gt;1),"Duplicate ID; ","")&amp;IF(B37="","Add claim link; ",IF(COUNTIF(ClaimsTable[Claim ID],B37)=0,"Unknown claim; ",""))&amp;IF(C37="","Select decision; ","")&amp;IF(D37="","Record basis; ","")&amp;IF(F37="","Assign decision owner; ","")&amp;IF(G37="","Set decision date; ","")&amp;IF(H37="","Set next review; ","")&amp;IF(I37="","Set triggers; ","")&amp;IF(AND(OR(C37="Proceed with conditions",C37="Restrict"),E37=""),"State conditions; ","")&amp;IF(AND(J37&lt;&gt;"",K37=""),"Explain fresh checking; ","")&amp;IF((SUMIFS(DecisionFindingLinks[Link issues (auto)],DecisionFindingLinks[Decision ID],A37)+SUMIFS(DecisionSupportLinks[Link issues (auto)],DecisionSupportLinks[Decision ID],A37))&gt;0,"Resolve decision links; ",""))</f>
      </c>
      <c r="M37" s="22" t="str">
        <f>IF(OR(A37="",COUNTIFS(DecisionFindingLinks[Decision ID],A37,DecisionFindingLinks[Finding ID],"&lt;&gt;")=0),"",INDEX(DecisionFindingLinks[Linked findings (auto)],MATCH(A37&amp;"__"&amp;COUNTIFS(DecisionFindingLinks[Decision ID],A37,DecisionFindingLinks[Finding ID],"&lt;&gt;"),DecisionFindingLinks[Decision link key (auto)],0)))</f>
      </c>
      <c r="N37" s="22" t="str">
        <f>IF(OR(A37="",COUNTIFS(DecisionSupportLinks[Decision ID],A37,DecisionSupportLinks[Record type],"Evidence",DecisionSupportLinks[Record ID],"&lt;&gt;")=0),"",INDEX(DecisionSupportLinks[Linked IDs (auto)],MATCH(A37&amp;"__Evidence__"&amp;COUNTIFS(DecisionSupportLinks[Decision ID],A37,DecisionSupportLinks[Record type],"Evidence",DecisionSupportLinks[Record ID],"&lt;&gt;"),DecisionSupportLinks[Decision link key (auto)],0)))</f>
      </c>
      <c r="O37" s="22" t="str">
        <f>IF(OR(A37="",COUNTIFS(DecisionSupportLinks[Decision ID],A37,DecisionSupportLinks[Record type],"Test",DecisionSupportLinks[Record ID],"&lt;&gt;")=0),"",INDEX(DecisionSupportLinks[Linked IDs (auto)],MATCH(A37&amp;"__Test__"&amp;COUNTIFS(DecisionSupportLinks[Decision ID],A37,DecisionSupportLinks[Record type],"Test",DecisionSupportLinks[Record ID],"&lt;&gt;"),DecisionSupportLinks[Decision link key (auto)],0)))</f>
      </c>
    </row>
    <row r="38" ht="46" customHeight="1">
      <c r="A38" s="11"/>
      <c r="B38" s="11"/>
      <c r="C38" s="11"/>
      <c r="D38" s="11"/>
      <c r="E38" s="11"/>
      <c r="F38" s="11"/>
      <c r="G38" s="23"/>
      <c r="H38" s="23"/>
      <c r="I38" s="11"/>
      <c r="J38" s="11"/>
      <c r="K38" s="11"/>
      <c r="L38" s="22" t="str">
        <f>IF(COUNTA(A38:K38)=0,"",IF(A38="","Add ID; ","")&amp;IF(AND(A38&lt;&gt;"",COUNTIF(DecisionsTable[Decision ID],A38)&gt;1),"Duplicate ID; ","")&amp;IF(B38="","Add claim link; ",IF(COUNTIF(ClaimsTable[Claim ID],B38)=0,"Unknown claim; ",""))&amp;IF(C38="","Select decision; ","")&amp;IF(D38="","Record basis; ","")&amp;IF(F38="","Assign decision owner; ","")&amp;IF(G38="","Set decision date; ","")&amp;IF(H38="","Set next review; ","")&amp;IF(I38="","Set triggers; ","")&amp;IF(AND(OR(C38="Proceed with conditions",C38="Restrict"),E38=""),"State conditions; ","")&amp;IF(AND(J38&lt;&gt;"",K38=""),"Explain fresh checking; ","")&amp;IF((SUMIFS(DecisionFindingLinks[Link issues (auto)],DecisionFindingLinks[Decision ID],A38)+SUMIFS(DecisionSupportLinks[Link issues (auto)],DecisionSupportLinks[Decision ID],A38))&gt;0,"Resolve decision links; ",""))</f>
      </c>
      <c r="M38" s="22" t="str">
        <f>IF(OR(A38="",COUNTIFS(DecisionFindingLinks[Decision ID],A38,DecisionFindingLinks[Finding ID],"&lt;&gt;")=0),"",INDEX(DecisionFindingLinks[Linked findings (auto)],MATCH(A38&amp;"__"&amp;COUNTIFS(DecisionFindingLinks[Decision ID],A38,DecisionFindingLinks[Finding ID],"&lt;&gt;"),DecisionFindingLinks[Decision link key (auto)],0)))</f>
      </c>
      <c r="N38" s="22" t="str">
        <f>IF(OR(A38="",COUNTIFS(DecisionSupportLinks[Decision ID],A38,DecisionSupportLinks[Record type],"Evidence",DecisionSupportLinks[Record ID],"&lt;&gt;")=0),"",INDEX(DecisionSupportLinks[Linked IDs (auto)],MATCH(A38&amp;"__Evidence__"&amp;COUNTIFS(DecisionSupportLinks[Decision ID],A38,DecisionSupportLinks[Record type],"Evidence",DecisionSupportLinks[Record ID],"&lt;&gt;"),DecisionSupportLinks[Decision link key (auto)],0)))</f>
      </c>
      <c r="O38" s="22" t="str">
        <f>IF(OR(A38="",COUNTIFS(DecisionSupportLinks[Decision ID],A38,DecisionSupportLinks[Record type],"Test",DecisionSupportLinks[Record ID],"&lt;&gt;")=0),"",INDEX(DecisionSupportLinks[Linked IDs (auto)],MATCH(A38&amp;"__Test__"&amp;COUNTIFS(DecisionSupportLinks[Decision ID],A38,DecisionSupportLinks[Record type],"Test",DecisionSupportLinks[Record ID],"&lt;&gt;"),DecisionSupportLinks[Decision link key (auto)],0)))</f>
      </c>
    </row>
    <row r="39" ht="46" customHeight="1">
      <c r="A39" s="11"/>
      <c r="B39" s="11"/>
      <c r="C39" s="11"/>
      <c r="D39" s="11"/>
      <c r="E39" s="11"/>
      <c r="F39" s="11"/>
      <c r="G39" s="23"/>
      <c r="H39" s="23"/>
      <c r="I39" s="11"/>
      <c r="J39" s="11"/>
      <c r="K39" s="11"/>
      <c r="L39" s="22" t="str">
        <f>IF(COUNTA(A39:K39)=0,"",IF(A39="","Add ID; ","")&amp;IF(AND(A39&lt;&gt;"",COUNTIF(DecisionsTable[Decision ID],A39)&gt;1),"Duplicate ID; ","")&amp;IF(B39="","Add claim link; ",IF(COUNTIF(ClaimsTable[Claim ID],B39)=0,"Unknown claim; ",""))&amp;IF(C39="","Select decision; ","")&amp;IF(D39="","Record basis; ","")&amp;IF(F39="","Assign decision owner; ","")&amp;IF(G39="","Set decision date; ","")&amp;IF(H39="","Set next review; ","")&amp;IF(I39="","Set triggers; ","")&amp;IF(AND(OR(C39="Proceed with conditions",C39="Restrict"),E39=""),"State conditions; ","")&amp;IF(AND(J39&lt;&gt;"",K39=""),"Explain fresh checking; ","")&amp;IF((SUMIFS(DecisionFindingLinks[Link issues (auto)],DecisionFindingLinks[Decision ID],A39)+SUMIFS(DecisionSupportLinks[Link issues (auto)],DecisionSupportLinks[Decision ID],A39))&gt;0,"Resolve decision links; ",""))</f>
      </c>
      <c r="M39" s="22" t="str">
        <f>IF(OR(A39="",COUNTIFS(DecisionFindingLinks[Decision ID],A39,DecisionFindingLinks[Finding ID],"&lt;&gt;")=0),"",INDEX(DecisionFindingLinks[Linked findings (auto)],MATCH(A39&amp;"__"&amp;COUNTIFS(DecisionFindingLinks[Decision ID],A39,DecisionFindingLinks[Finding ID],"&lt;&gt;"),DecisionFindingLinks[Decision link key (auto)],0)))</f>
      </c>
      <c r="N39" s="22" t="str">
        <f>IF(OR(A39="",COUNTIFS(DecisionSupportLinks[Decision ID],A39,DecisionSupportLinks[Record type],"Evidence",DecisionSupportLinks[Record ID],"&lt;&gt;")=0),"",INDEX(DecisionSupportLinks[Linked IDs (auto)],MATCH(A39&amp;"__Evidence__"&amp;COUNTIFS(DecisionSupportLinks[Decision ID],A39,DecisionSupportLinks[Record type],"Evidence",DecisionSupportLinks[Record ID],"&lt;&gt;"),DecisionSupportLinks[Decision link key (auto)],0)))</f>
      </c>
      <c r="O39" s="22" t="str">
        <f>IF(OR(A39="",COUNTIFS(DecisionSupportLinks[Decision ID],A39,DecisionSupportLinks[Record type],"Test",DecisionSupportLinks[Record ID],"&lt;&gt;")=0),"",INDEX(DecisionSupportLinks[Linked IDs (auto)],MATCH(A39&amp;"__Test__"&amp;COUNTIFS(DecisionSupportLinks[Decision ID],A39,DecisionSupportLinks[Record type],"Test",DecisionSupportLinks[Record ID],"&lt;&gt;"),DecisionSupportLinks[Decision link key (auto)],0)))</f>
      </c>
    </row>
    <row r="40" ht="46" customHeight="1">
      <c r="A40" s="11"/>
      <c r="B40" s="11"/>
      <c r="C40" s="11"/>
      <c r="D40" s="11"/>
      <c r="E40" s="11"/>
      <c r="F40" s="11"/>
      <c r="G40" s="23"/>
      <c r="H40" s="23"/>
      <c r="I40" s="11"/>
      <c r="J40" s="11"/>
      <c r="K40" s="11"/>
      <c r="L40" s="22" t="str">
        <f>IF(COUNTA(A40:K40)=0,"",IF(A40="","Add ID; ","")&amp;IF(AND(A40&lt;&gt;"",COUNTIF(DecisionsTable[Decision ID],A40)&gt;1),"Duplicate ID; ","")&amp;IF(B40="","Add claim link; ",IF(COUNTIF(ClaimsTable[Claim ID],B40)=0,"Unknown claim; ",""))&amp;IF(C40="","Select decision; ","")&amp;IF(D40="","Record basis; ","")&amp;IF(F40="","Assign decision owner; ","")&amp;IF(G40="","Set decision date; ","")&amp;IF(H40="","Set next review; ","")&amp;IF(I40="","Set triggers; ","")&amp;IF(AND(OR(C40="Proceed with conditions",C40="Restrict"),E40=""),"State conditions; ","")&amp;IF(AND(J40&lt;&gt;"",K40=""),"Explain fresh checking; ","")&amp;IF((SUMIFS(DecisionFindingLinks[Link issues (auto)],DecisionFindingLinks[Decision ID],A40)+SUMIFS(DecisionSupportLinks[Link issues (auto)],DecisionSupportLinks[Decision ID],A40))&gt;0,"Resolve decision links; ",""))</f>
      </c>
      <c r="M40" s="22" t="str">
        <f>IF(OR(A40="",COUNTIFS(DecisionFindingLinks[Decision ID],A40,DecisionFindingLinks[Finding ID],"&lt;&gt;")=0),"",INDEX(DecisionFindingLinks[Linked findings (auto)],MATCH(A40&amp;"__"&amp;COUNTIFS(DecisionFindingLinks[Decision ID],A40,DecisionFindingLinks[Finding ID],"&lt;&gt;"),DecisionFindingLinks[Decision link key (auto)],0)))</f>
      </c>
      <c r="N40" s="22" t="str">
        <f>IF(OR(A40="",COUNTIFS(DecisionSupportLinks[Decision ID],A40,DecisionSupportLinks[Record type],"Evidence",DecisionSupportLinks[Record ID],"&lt;&gt;")=0),"",INDEX(DecisionSupportLinks[Linked IDs (auto)],MATCH(A40&amp;"__Evidence__"&amp;COUNTIFS(DecisionSupportLinks[Decision ID],A40,DecisionSupportLinks[Record type],"Evidence",DecisionSupportLinks[Record ID],"&lt;&gt;"),DecisionSupportLinks[Decision link key (auto)],0)))</f>
      </c>
      <c r="O40" s="22" t="str">
        <f>IF(OR(A40="",COUNTIFS(DecisionSupportLinks[Decision ID],A40,DecisionSupportLinks[Record type],"Test",DecisionSupportLinks[Record ID],"&lt;&gt;")=0),"",INDEX(DecisionSupportLinks[Linked IDs (auto)],MATCH(A40&amp;"__Test__"&amp;COUNTIFS(DecisionSupportLinks[Decision ID],A40,DecisionSupportLinks[Record type],"Test",DecisionSupportLinks[Record ID],"&lt;&gt;"),DecisionSupportLinks[Decision link key (auto)],0)))</f>
      </c>
    </row>
    <row r="41" ht="46" customHeight="1">
      <c r="A41" s="11"/>
      <c r="B41" s="11"/>
      <c r="C41" s="11"/>
      <c r="D41" s="11"/>
      <c r="E41" s="11"/>
      <c r="F41" s="11"/>
      <c r="G41" s="23"/>
      <c r="H41" s="23"/>
      <c r="I41" s="11"/>
      <c r="J41" s="11"/>
      <c r="K41" s="11"/>
      <c r="L41" s="22" t="str">
        <f>IF(COUNTA(A41:K41)=0,"",IF(A41="","Add ID; ","")&amp;IF(AND(A41&lt;&gt;"",COUNTIF(DecisionsTable[Decision ID],A41)&gt;1),"Duplicate ID; ","")&amp;IF(B41="","Add claim link; ",IF(COUNTIF(ClaimsTable[Claim ID],B41)=0,"Unknown claim; ",""))&amp;IF(C41="","Select decision; ","")&amp;IF(D41="","Record basis; ","")&amp;IF(F41="","Assign decision owner; ","")&amp;IF(G41="","Set decision date; ","")&amp;IF(H41="","Set next review; ","")&amp;IF(I41="","Set triggers; ","")&amp;IF(AND(OR(C41="Proceed with conditions",C41="Restrict"),E41=""),"State conditions; ","")&amp;IF(AND(J41&lt;&gt;"",K41=""),"Explain fresh checking; ","")&amp;IF((SUMIFS(DecisionFindingLinks[Link issues (auto)],DecisionFindingLinks[Decision ID],A41)+SUMIFS(DecisionSupportLinks[Link issues (auto)],DecisionSupportLinks[Decision ID],A41))&gt;0,"Resolve decision links; ",""))</f>
      </c>
      <c r="M41" s="22" t="str">
        <f>IF(OR(A41="",COUNTIFS(DecisionFindingLinks[Decision ID],A41,DecisionFindingLinks[Finding ID],"&lt;&gt;")=0),"",INDEX(DecisionFindingLinks[Linked findings (auto)],MATCH(A41&amp;"__"&amp;COUNTIFS(DecisionFindingLinks[Decision ID],A41,DecisionFindingLinks[Finding ID],"&lt;&gt;"),DecisionFindingLinks[Decision link key (auto)],0)))</f>
      </c>
      <c r="N41" s="22" t="str">
        <f>IF(OR(A41="",COUNTIFS(DecisionSupportLinks[Decision ID],A41,DecisionSupportLinks[Record type],"Evidence",DecisionSupportLinks[Record ID],"&lt;&gt;")=0),"",INDEX(DecisionSupportLinks[Linked IDs (auto)],MATCH(A41&amp;"__Evidence__"&amp;COUNTIFS(DecisionSupportLinks[Decision ID],A41,DecisionSupportLinks[Record type],"Evidence",DecisionSupportLinks[Record ID],"&lt;&gt;"),DecisionSupportLinks[Decision link key (auto)],0)))</f>
      </c>
      <c r="O41" s="22" t="str">
        <f>IF(OR(A41="",COUNTIFS(DecisionSupportLinks[Decision ID],A41,DecisionSupportLinks[Record type],"Test",DecisionSupportLinks[Record ID],"&lt;&gt;")=0),"",INDEX(DecisionSupportLinks[Linked IDs (auto)],MATCH(A41&amp;"__Test__"&amp;COUNTIFS(DecisionSupportLinks[Decision ID],A41,DecisionSupportLinks[Record type],"Test",DecisionSupportLinks[Record ID],"&lt;&gt;"),DecisionSupportLinks[Decision link key (auto)],0)))</f>
      </c>
    </row>
    <row r="42" ht="46" customHeight="1">
      <c r="A42" s="11"/>
      <c r="B42" s="11"/>
      <c r="C42" s="11"/>
      <c r="D42" s="11"/>
      <c r="E42" s="11"/>
      <c r="F42" s="11"/>
      <c r="G42" s="23"/>
      <c r="H42" s="23"/>
      <c r="I42" s="11"/>
      <c r="J42" s="11"/>
      <c r="K42" s="11"/>
      <c r="L42" s="22" t="str">
        <f>IF(COUNTA(A42:K42)=0,"",IF(A42="","Add ID; ","")&amp;IF(AND(A42&lt;&gt;"",COUNTIF(DecisionsTable[Decision ID],A42)&gt;1),"Duplicate ID; ","")&amp;IF(B42="","Add claim link; ",IF(COUNTIF(ClaimsTable[Claim ID],B42)=0,"Unknown claim; ",""))&amp;IF(C42="","Select decision; ","")&amp;IF(D42="","Record basis; ","")&amp;IF(F42="","Assign decision owner; ","")&amp;IF(G42="","Set decision date; ","")&amp;IF(H42="","Set next review; ","")&amp;IF(I42="","Set triggers; ","")&amp;IF(AND(OR(C42="Proceed with conditions",C42="Restrict"),E42=""),"State conditions; ","")&amp;IF(AND(J42&lt;&gt;"",K42=""),"Explain fresh checking; ","")&amp;IF((SUMIFS(DecisionFindingLinks[Link issues (auto)],DecisionFindingLinks[Decision ID],A42)+SUMIFS(DecisionSupportLinks[Link issues (auto)],DecisionSupportLinks[Decision ID],A42))&gt;0,"Resolve decision links; ",""))</f>
      </c>
      <c r="M42" s="22" t="str">
        <f>IF(OR(A42="",COUNTIFS(DecisionFindingLinks[Decision ID],A42,DecisionFindingLinks[Finding ID],"&lt;&gt;")=0),"",INDEX(DecisionFindingLinks[Linked findings (auto)],MATCH(A42&amp;"__"&amp;COUNTIFS(DecisionFindingLinks[Decision ID],A42,DecisionFindingLinks[Finding ID],"&lt;&gt;"),DecisionFindingLinks[Decision link key (auto)],0)))</f>
      </c>
      <c r="N42" s="22" t="str">
        <f>IF(OR(A42="",COUNTIFS(DecisionSupportLinks[Decision ID],A42,DecisionSupportLinks[Record type],"Evidence",DecisionSupportLinks[Record ID],"&lt;&gt;")=0),"",INDEX(DecisionSupportLinks[Linked IDs (auto)],MATCH(A42&amp;"__Evidence__"&amp;COUNTIFS(DecisionSupportLinks[Decision ID],A42,DecisionSupportLinks[Record type],"Evidence",DecisionSupportLinks[Record ID],"&lt;&gt;"),DecisionSupportLinks[Decision link key (auto)],0)))</f>
      </c>
      <c r="O42" s="22" t="str">
        <f>IF(OR(A42="",COUNTIFS(DecisionSupportLinks[Decision ID],A42,DecisionSupportLinks[Record type],"Test",DecisionSupportLinks[Record ID],"&lt;&gt;")=0),"",INDEX(DecisionSupportLinks[Linked IDs (auto)],MATCH(A42&amp;"__Test__"&amp;COUNTIFS(DecisionSupportLinks[Decision ID],A42,DecisionSupportLinks[Record type],"Test",DecisionSupportLinks[Record ID],"&lt;&gt;"),DecisionSupportLinks[Decision link key (auto)],0)))</f>
      </c>
    </row>
    <row r="43" ht="46" customHeight="1">
      <c r="A43" s="11"/>
      <c r="B43" s="11"/>
      <c r="C43" s="11"/>
      <c r="D43" s="11"/>
      <c r="E43" s="11"/>
      <c r="F43" s="11"/>
      <c r="G43" s="23"/>
      <c r="H43" s="23"/>
      <c r="I43" s="11"/>
      <c r="J43" s="11"/>
      <c r="K43" s="11"/>
      <c r="L43" s="22" t="str">
        <f>IF(COUNTA(A43:K43)=0,"",IF(A43="","Add ID; ","")&amp;IF(AND(A43&lt;&gt;"",COUNTIF(DecisionsTable[Decision ID],A43)&gt;1),"Duplicate ID; ","")&amp;IF(B43="","Add claim link; ",IF(COUNTIF(ClaimsTable[Claim ID],B43)=0,"Unknown claim; ",""))&amp;IF(C43="","Select decision; ","")&amp;IF(D43="","Record basis; ","")&amp;IF(F43="","Assign decision owner; ","")&amp;IF(G43="","Set decision date; ","")&amp;IF(H43="","Set next review; ","")&amp;IF(I43="","Set triggers; ","")&amp;IF(AND(OR(C43="Proceed with conditions",C43="Restrict"),E43=""),"State conditions; ","")&amp;IF(AND(J43&lt;&gt;"",K43=""),"Explain fresh checking; ","")&amp;IF((SUMIFS(DecisionFindingLinks[Link issues (auto)],DecisionFindingLinks[Decision ID],A43)+SUMIFS(DecisionSupportLinks[Link issues (auto)],DecisionSupportLinks[Decision ID],A43))&gt;0,"Resolve decision links; ",""))</f>
      </c>
      <c r="M43" s="22" t="str">
        <f>IF(OR(A43="",COUNTIFS(DecisionFindingLinks[Decision ID],A43,DecisionFindingLinks[Finding ID],"&lt;&gt;")=0),"",INDEX(DecisionFindingLinks[Linked findings (auto)],MATCH(A43&amp;"__"&amp;COUNTIFS(DecisionFindingLinks[Decision ID],A43,DecisionFindingLinks[Finding ID],"&lt;&gt;"),DecisionFindingLinks[Decision link key (auto)],0)))</f>
      </c>
      <c r="N43" s="22" t="str">
        <f>IF(OR(A43="",COUNTIFS(DecisionSupportLinks[Decision ID],A43,DecisionSupportLinks[Record type],"Evidence",DecisionSupportLinks[Record ID],"&lt;&gt;")=0),"",INDEX(DecisionSupportLinks[Linked IDs (auto)],MATCH(A43&amp;"__Evidence__"&amp;COUNTIFS(DecisionSupportLinks[Decision ID],A43,DecisionSupportLinks[Record type],"Evidence",DecisionSupportLinks[Record ID],"&lt;&gt;"),DecisionSupportLinks[Decision link key (auto)],0)))</f>
      </c>
      <c r="O43" s="22" t="str">
        <f>IF(OR(A43="",COUNTIFS(DecisionSupportLinks[Decision ID],A43,DecisionSupportLinks[Record type],"Test",DecisionSupportLinks[Record ID],"&lt;&gt;")=0),"",INDEX(DecisionSupportLinks[Linked IDs (auto)],MATCH(A43&amp;"__Test__"&amp;COUNTIFS(DecisionSupportLinks[Decision ID],A43,DecisionSupportLinks[Record type],"Test",DecisionSupportLinks[Record ID],"&lt;&gt;"),DecisionSupportLinks[Decision link key (auto)],0)))</f>
      </c>
    </row>
    <row r="44" ht="46" customHeight="1">
      <c r="A44" s="11"/>
      <c r="B44" s="11"/>
      <c r="C44" s="11"/>
      <c r="D44" s="11"/>
      <c r="E44" s="11"/>
      <c r="F44" s="11"/>
      <c r="G44" s="23"/>
      <c r="H44" s="23"/>
      <c r="I44" s="11"/>
      <c r="J44" s="11"/>
      <c r="K44" s="11"/>
      <c r="L44" s="22" t="str">
        <f>IF(COUNTA(A44:K44)=0,"",IF(A44="","Add ID; ","")&amp;IF(AND(A44&lt;&gt;"",COUNTIF(DecisionsTable[Decision ID],A44)&gt;1),"Duplicate ID; ","")&amp;IF(B44="","Add claim link; ",IF(COUNTIF(ClaimsTable[Claim ID],B44)=0,"Unknown claim; ",""))&amp;IF(C44="","Select decision; ","")&amp;IF(D44="","Record basis; ","")&amp;IF(F44="","Assign decision owner; ","")&amp;IF(G44="","Set decision date; ","")&amp;IF(H44="","Set next review; ","")&amp;IF(I44="","Set triggers; ","")&amp;IF(AND(OR(C44="Proceed with conditions",C44="Restrict"),E44=""),"State conditions; ","")&amp;IF(AND(J44&lt;&gt;"",K44=""),"Explain fresh checking; ","")&amp;IF((SUMIFS(DecisionFindingLinks[Link issues (auto)],DecisionFindingLinks[Decision ID],A44)+SUMIFS(DecisionSupportLinks[Link issues (auto)],DecisionSupportLinks[Decision ID],A44))&gt;0,"Resolve decision links; ",""))</f>
      </c>
      <c r="M44" s="22" t="str">
        <f>IF(OR(A44="",COUNTIFS(DecisionFindingLinks[Decision ID],A44,DecisionFindingLinks[Finding ID],"&lt;&gt;")=0),"",INDEX(DecisionFindingLinks[Linked findings (auto)],MATCH(A44&amp;"__"&amp;COUNTIFS(DecisionFindingLinks[Decision ID],A44,DecisionFindingLinks[Finding ID],"&lt;&gt;"),DecisionFindingLinks[Decision link key (auto)],0)))</f>
      </c>
      <c r="N44" s="22" t="str">
        <f>IF(OR(A44="",COUNTIFS(DecisionSupportLinks[Decision ID],A44,DecisionSupportLinks[Record type],"Evidence",DecisionSupportLinks[Record ID],"&lt;&gt;")=0),"",INDEX(DecisionSupportLinks[Linked IDs (auto)],MATCH(A44&amp;"__Evidence__"&amp;COUNTIFS(DecisionSupportLinks[Decision ID],A44,DecisionSupportLinks[Record type],"Evidence",DecisionSupportLinks[Record ID],"&lt;&gt;"),DecisionSupportLinks[Decision link key (auto)],0)))</f>
      </c>
      <c r="O44" s="22" t="str">
        <f>IF(OR(A44="",COUNTIFS(DecisionSupportLinks[Decision ID],A44,DecisionSupportLinks[Record type],"Test",DecisionSupportLinks[Record ID],"&lt;&gt;")=0),"",INDEX(DecisionSupportLinks[Linked IDs (auto)],MATCH(A44&amp;"__Test__"&amp;COUNTIFS(DecisionSupportLinks[Decision ID],A44,DecisionSupportLinks[Record type],"Test",DecisionSupportLinks[Record ID],"&lt;&gt;"),DecisionSupportLinks[Decision link key (auto)],0)))</f>
      </c>
    </row>
    <row r="45" ht="46" customHeight="1">
      <c r="A45" s="11"/>
      <c r="B45" s="11"/>
      <c r="C45" s="11"/>
      <c r="D45" s="11"/>
      <c r="E45" s="11"/>
      <c r="F45" s="11"/>
      <c r="G45" s="23"/>
      <c r="H45" s="23"/>
      <c r="I45" s="11"/>
      <c r="J45" s="11"/>
      <c r="K45" s="11"/>
      <c r="L45" s="22" t="str">
        <f>IF(COUNTA(A45:K45)=0,"",IF(A45="","Add ID; ","")&amp;IF(AND(A45&lt;&gt;"",COUNTIF(DecisionsTable[Decision ID],A45)&gt;1),"Duplicate ID; ","")&amp;IF(B45="","Add claim link; ",IF(COUNTIF(ClaimsTable[Claim ID],B45)=0,"Unknown claim; ",""))&amp;IF(C45="","Select decision; ","")&amp;IF(D45="","Record basis; ","")&amp;IF(F45="","Assign decision owner; ","")&amp;IF(G45="","Set decision date; ","")&amp;IF(H45="","Set next review; ","")&amp;IF(I45="","Set triggers; ","")&amp;IF(AND(OR(C45="Proceed with conditions",C45="Restrict"),E45=""),"State conditions; ","")&amp;IF(AND(J45&lt;&gt;"",K45=""),"Explain fresh checking; ","")&amp;IF((SUMIFS(DecisionFindingLinks[Link issues (auto)],DecisionFindingLinks[Decision ID],A45)+SUMIFS(DecisionSupportLinks[Link issues (auto)],DecisionSupportLinks[Decision ID],A45))&gt;0,"Resolve decision links; ",""))</f>
      </c>
      <c r="M45" s="22" t="str">
        <f>IF(OR(A45="",COUNTIFS(DecisionFindingLinks[Decision ID],A45,DecisionFindingLinks[Finding ID],"&lt;&gt;")=0),"",INDEX(DecisionFindingLinks[Linked findings (auto)],MATCH(A45&amp;"__"&amp;COUNTIFS(DecisionFindingLinks[Decision ID],A45,DecisionFindingLinks[Finding ID],"&lt;&gt;"),DecisionFindingLinks[Decision link key (auto)],0)))</f>
      </c>
      <c r="N45" s="22" t="str">
        <f>IF(OR(A45="",COUNTIFS(DecisionSupportLinks[Decision ID],A45,DecisionSupportLinks[Record type],"Evidence",DecisionSupportLinks[Record ID],"&lt;&gt;")=0),"",INDEX(DecisionSupportLinks[Linked IDs (auto)],MATCH(A45&amp;"__Evidence__"&amp;COUNTIFS(DecisionSupportLinks[Decision ID],A45,DecisionSupportLinks[Record type],"Evidence",DecisionSupportLinks[Record ID],"&lt;&gt;"),DecisionSupportLinks[Decision link key (auto)],0)))</f>
      </c>
      <c r="O45" s="22" t="str">
        <f>IF(OR(A45="",COUNTIFS(DecisionSupportLinks[Decision ID],A45,DecisionSupportLinks[Record type],"Test",DecisionSupportLinks[Record ID],"&lt;&gt;")=0),"",INDEX(DecisionSupportLinks[Linked IDs (auto)],MATCH(A45&amp;"__Test__"&amp;COUNTIFS(DecisionSupportLinks[Decision ID],A45,DecisionSupportLinks[Record type],"Test",DecisionSupportLinks[Record ID],"&lt;&gt;"),DecisionSupportLinks[Decision link key (auto)],0)))</f>
      </c>
    </row>
    <row r="46" ht="46" customHeight="1">
      <c r="A46" s="11"/>
      <c r="B46" s="11"/>
      <c r="C46" s="11"/>
      <c r="D46" s="11"/>
      <c r="E46" s="11"/>
      <c r="F46" s="11"/>
      <c r="G46" s="23"/>
      <c r="H46" s="23"/>
      <c r="I46" s="11"/>
      <c r="J46" s="11"/>
      <c r="K46" s="11"/>
      <c r="L46" s="22" t="str">
        <f>IF(COUNTA(A46:K46)=0,"",IF(A46="","Add ID; ","")&amp;IF(AND(A46&lt;&gt;"",COUNTIF(DecisionsTable[Decision ID],A46)&gt;1),"Duplicate ID; ","")&amp;IF(B46="","Add claim link; ",IF(COUNTIF(ClaimsTable[Claim ID],B46)=0,"Unknown claim; ",""))&amp;IF(C46="","Select decision; ","")&amp;IF(D46="","Record basis; ","")&amp;IF(F46="","Assign decision owner; ","")&amp;IF(G46="","Set decision date; ","")&amp;IF(H46="","Set next review; ","")&amp;IF(I46="","Set triggers; ","")&amp;IF(AND(OR(C46="Proceed with conditions",C46="Restrict"),E46=""),"State conditions; ","")&amp;IF(AND(J46&lt;&gt;"",K46=""),"Explain fresh checking; ","")&amp;IF((SUMIFS(DecisionFindingLinks[Link issues (auto)],DecisionFindingLinks[Decision ID],A46)+SUMIFS(DecisionSupportLinks[Link issues (auto)],DecisionSupportLinks[Decision ID],A46))&gt;0,"Resolve decision links; ",""))</f>
      </c>
      <c r="M46" s="22" t="str">
        <f>IF(OR(A46="",COUNTIFS(DecisionFindingLinks[Decision ID],A46,DecisionFindingLinks[Finding ID],"&lt;&gt;")=0),"",INDEX(DecisionFindingLinks[Linked findings (auto)],MATCH(A46&amp;"__"&amp;COUNTIFS(DecisionFindingLinks[Decision ID],A46,DecisionFindingLinks[Finding ID],"&lt;&gt;"),DecisionFindingLinks[Decision link key (auto)],0)))</f>
      </c>
      <c r="N46" s="22" t="str">
        <f>IF(OR(A46="",COUNTIFS(DecisionSupportLinks[Decision ID],A46,DecisionSupportLinks[Record type],"Evidence",DecisionSupportLinks[Record ID],"&lt;&gt;")=0),"",INDEX(DecisionSupportLinks[Linked IDs (auto)],MATCH(A46&amp;"__Evidence__"&amp;COUNTIFS(DecisionSupportLinks[Decision ID],A46,DecisionSupportLinks[Record type],"Evidence",DecisionSupportLinks[Record ID],"&lt;&gt;"),DecisionSupportLinks[Decision link key (auto)],0)))</f>
      </c>
      <c r="O46" s="22" t="str">
        <f>IF(OR(A46="",COUNTIFS(DecisionSupportLinks[Decision ID],A46,DecisionSupportLinks[Record type],"Test",DecisionSupportLinks[Record ID],"&lt;&gt;")=0),"",INDEX(DecisionSupportLinks[Linked IDs (auto)],MATCH(A46&amp;"__Test__"&amp;COUNTIFS(DecisionSupportLinks[Decision ID],A46,DecisionSupportLinks[Record type],"Test",DecisionSupportLinks[Record ID],"&lt;&gt;"),DecisionSupportLinks[Decision link key (auto)],0)))</f>
      </c>
    </row>
    <row r="47" ht="46" customHeight="1">
      <c r="A47" s="11"/>
      <c r="B47" s="11"/>
      <c r="C47" s="11"/>
      <c r="D47" s="11"/>
      <c r="E47" s="11"/>
      <c r="F47" s="11"/>
      <c r="G47" s="23"/>
      <c r="H47" s="23"/>
      <c r="I47" s="11"/>
      <c r="J47" s="11"/>
      <c r="K47" s="11"/>
      <c r="L47" s="22" t="str">
        <f>IF(COUNTA(A47:K47)=0,"",IF(A47="","Add ID; ","")&amp;IF(AND(A47&lt;&gt;"",COUNTIF(DecisionsTable[Decision ID],A47)&gt;1),"Duplicate ID; ","")&amp;IF(B47="","Add claim link; ",IF(COUNTIF(ClaimsTable[Claim ID],B47)=0,"Unknown claim; ",""))&amp;IF(C47="","Select decision; ","")&amp;IF(D47="","Record basis; ","")&amp;IF(F47="","Assign decision owner; ","")&amp;IF(G47="","Set decision date; ","")&amp;IF(H47="","Set next review; ","")&amp;IF(I47="","Set triggers; ","")&amp;IF(AND(OR(C47="Proceed with conditions",C47="Restrict"),E47=""),"State conditions; ","")&amp;IF(AND(J47&lt;&gt;"",K47=""),"Explain fresh checking; ","")&amp;IF((SUMIFS(DecisionFindingLinks[Link issues (auto)],DecisionFindingLinks[Decision ID],A47)+SUMIFS(DecisionSupportLinks[Link issues (auto)],DecisionSupportLinks[Decision ID],A47))&gt;0,"Resolve decision links; ",""))</f>
      </c>
      <c r="M47" s="22" t="str">
        <f>IF(OR(A47="",COUNTIFS(DecisionFindingLinks[Decision ID],A47,DecisionFindingLinks[Finding ID],"&lt;&gt;")=0),"",INDEX(DecisionFindingLinks[Linked findings (auto)],MATCH(A47&amp;"__"&amp;COUNTIFS(DecisionFindingLinks[Decision ID],A47,DecisionFindingLinks[Finding ID],"&lt;&gt;"),DecisionFindingLinks[Decision link key (auto)],0)))</f>
      </c>
      <c r="N47" s="22" t="str">
        <f>IF(OR(A47="",COUNTIFS(DecisionSupportLinks[Decision ID],A47,DecisionSupportLinks[Record type],"Evidence",DecisionSupportLinks[Record ID],"&lt;&gt;")=0),"",INDEX(DecisionSupportLinks[Linked IDs (auto)],MATCH(A47&amp;"__Evidence__"&amp;COUNTIFS(DecisionSupportLinks[Decision ID],A47,DecisionSupportLinks[Record type],"Evidence",DecisionSupportLinks[Record ID],"&lt;&gt;"),DecisionSupportLinks[Decision link key (auto)],0)))</f>
      </c>
      <c r="O47" s="22" t="str">
        <f>IF(OR(A47="",COUNTIFS(DecisionSupportLinks[Decision ID],A47,DecisionSupportLinks[Record type],"Test",DecisionSupportLinks[Record ID],"&lt;&gt;")=0),"",INDEX(DecisionSupportLinks[Linked IDs (auto)],MATCH(A47&amp;"__Test__"&amp;COUNTIFS(DecisionSupportLinks[Decision ID],A47,DecisionSupportLinks[Record type],"Test",DecisionSupportLinks[Record ID],"&lt;&gt;"),DecisionSupportLinks[Decision link key (auto)],0)))</f>
      </c>
    </row>
    <row r="48" ht="46" customHeight="1">
      <c r="A48" s="11"/>
      <c r="B48" s="11"/>
      <c r="C48" s="11"/>
      <c r="D48" s="11"/>
      <c r="E48" s="11"/>
      <c r="F48" s="11"/>
      <c r="G48" s="23"/>
      <c r="H48" s="23"/>
      <c r="I48" s="11"/>
      <c r="J48" s="11"/>
      <c r="K48" s="11"/>
      <c r="L48" s="22" t="str">
        <f>IF(COUNTA(A48:K48)=0,"",IF(A48="","Add ID; ","")&amp;IF(AND(A48&lt;&gt;"",COUNTIF(DecisionsTable[Decision ID],A48)&gt;1),"Duplicate ID; ","")&amp;IF(B48="","Add claim link; ",IF(COUNTIF(ClaimsTable[Claim ID],B48)=0,"Unknown claim; ",""))&amp;IF(C48="","Select decision; ","")&amp;IF(D48="","Record basis; ","")&amp;IF(F48="","Assign decision owner; ","")&amp;IF(G48="","Set decision date; ","")&amp;IF(H48="","Set next review; ","")&amp;IF(I48="","Set triggers; ","")&amp;IF(AND(OR(C48="Proceed with conditions",C48="Restrict"),E48=""),"State conditions; ","")&amp;IF(AND(J48&lt;&gt;"",K48=""),"Explain fresh checking; ","")&amp;IF((SUMIFS(DecisionFindingLinks[Link issues (auto)],DecisionFindingLinks[Decision ID],A48)+SUMIFS(DecisionSupportLinks[Link issues (auto)],DecisionSupportLinks[Decision ID],A48))&gt;0,"Resolve decision links; ",""))</f>
      </c>
      <c r="M48" s="22" t="str">
        <f>IF(OR(A48="",COUNTIFS(DecisionFindingLinks[Decision ID],A48,DecisionFindingLinks[Finding ID],"&lt;&gt;")=0),"",INDEX(DecisionFindingLinks[Linked findings (auto)],MATCH(A48&amp;"__"&amp;COUNTIFS(DecisionFindingLinks[Decision ID],A48,DecisionFindingLinks[Finding ID],"&lt;&gt;"),DecisionFindingLinks[Decision link key (auto)],0)))</f>
      </c>
      <c r="N48" s="22" t="str">
        <f>IF(OR(A48="",COUNTIFS(DecisionSupportLinks[Decision ID],A48,DecisionSupportLinks[Record type],"Evidence",DecisionSupportLinks[Record ID],"&lt;&gt;")=0),"",INDEX(DecisionSupportLinks[Linked IDs (auto)],MATCH(A48&amp;"__Evidence__"&amp;COUNTIFS(DecisionSupportLinks[Decision ID],A48,DecisionSupportLinks[Record type],"Evidence",DecisionSupportLinks[Record ID],"&lt;&gt;"),DecisionSupportLinks[Decision link key (auto)],0)))</f>
      </c>
      <c r="O48" s="22" t="str">
        <f>IF(OR(A48="",COUNTIFS(DecisionSupportLinks[Decision ID],A48,DecisionSupportLinks[Record type],"Test",DecisionSupportLinks[Record ID],"&lt;&gt;")=0),"",INDEX(DecisionSupportLinks[Linked IDs (auto)],MATCH(A48&amp;"__Test__"&amp;COUNTIFS(DecisionSupportLinks[Decision ID],A48,DecisionSupportLinks[Record type],"Test",DecisionSupportLinks[Record ID],"&lt;&gt;"),DecisionSupportLinks[Decision link key (auto)],0)))</f>
      </c>
    </row>
    <row r="49" ht="46" customHeight="1">
      <c r="A49" s="11"/>
      <c r="B49" s="11"/>
      <c r="C49" s="11"/>
      <c r="D49" s="11"/>
      <c r="E49" s="11"/>
      <c r="F49" s="11"/>
      <c r="G49" s="23"/>
      <c r="H49" s="23"/>
      <c r="I49" s="11"/>
      <c r="J49" s="11"/>
      <c r="K49" s="11"/>
      <c r="L49" s="22" t="str">
        <f>IF(COUNTA(A49:K49)=0,"",IF(A49="","Add ID; ","")&amp;IF(AND(A49&lt;&gt;"",COUNTIF(DecisionsTable[Decision ID],A49)&gt;1),"Duplicate ID; ","")&amp;IF(B49="","Add claim link; ",IF(COUNTIF(ClaimsTable[Claim ID],B49)=0,"Unknown claim; ",""))&amp;IF(C49="","Select decision; ","")&amp;IF(D49="","Record basis; ","")&amp;IF(F49="","Assign decision owner; ","")&amp;IF(G49="","Set decision date; ","")&amp;IF(H49="","Set next review; ","")&amp;IF(I49="","Set triggers; ","")&amp;IF(AND(OR(C49="Proceed with conditions",C49="Restrict"),E49=""),"State conditions; ","")&amp;IF(AND(J49&lt;&gt;"",K49=""),"Explain fresh checking; ","")&amp;IF((SUMIFS(DecisionFindingLinks[Link issues (auto)],DecisionFindingLinks[Decision ID],A49)+SUMIFS(DecisionSupportLinks[Link issues (auto)],DecisionSupportLinks[Decision ID],A49))&gt;0,"Resolve decision links; ",""))</f>
      </c>
      <c r="M49" s="22" t="str">
        <f>IF(OR(A49="",COUNTIFS(DecisionFindingLinks[Decision ID],A49,DecisionFindingLinks[Finding ID],"&lt;&gt;")=0),"",INDEX(DecisionFindingLinks[Linked findings (auto)],MATCH(A49&amp;"__"&amp;COUNTIFS(DecisionFindingLinks[Decision ID],A49,DecisionFindingLinks[Finding ID],"&lt;&gt;"),DecisionFindingLinks[Decision link key (auto)],0)))</f>
      </c>
      <c r="N49" s="22" t="str">
        <f>IF(OR(A49="",COUNTIFS(DecisionSupportLinks[Decision ID],A49,DecisionSupportLinks[Record type],"Evidence",DecisionSupportLinks[Record ID],"&lt;&gt;")=0),"",INDEX(DecisionSupportLinks[Linked IDs (auto)],MATCH(A49&amp;"__Evidence__"&amp;COUNTIFS(DecisionSupportLinks[Decision ID],A49,DecisionSupportLinks[Record type],"Evidence",DecisionSupportLinks[Record ID],"&lt;&gt;"),DecisionSupportLinks[Decision link key (auto)],0)))</f>
      </c>
      <c r="O49" s="22" t="str">
        <f>IF(OR(A49="",COUNTIFS(DecisionSupportLinks[Decision ID],A49,DecisionSupportLinks[Record type],"Test",DecisionSupportLinks[Record ID],"&lt;&gt;")=0),"",INDEX(DecisionSupportLinks[Linked IDs (auto)],MATCH(A49&amp;"__Test__"&amp;COUNTIFS(DecisionSupportLinks[Decision ID],A49,DecisionSupportLinks[Record type],"Test",DecisionSupportLinks[Record ID],"&lt;&gt;"),DecisionSupportLinks[Decision link key (auto)],0)))</f>
      </c>
    </row>
    <row r="50" ht="46" customHeight="1">
      <c r="A50" s="11"/>
      <c r="B50" s="11"/>
      <c r="C50" s="11"/>
      <c r="D50" s="11"/>
      <c r="E50" s="11"/>
      <c r="F50" s="11"/>
      <c r="G50" s="23"/>
      <c r="H50" s="23"/>
      <c r="I50" s="11"/>
      <c r="J50" s="11"/>
      <c r="K50" s="11"/>
      <c r="L50" s="22" t="str">
        <f>IF(COUNTA(A50:K50)=0,"",IF(A50="","Add ID; ","")&amp;IF(AND(A50&lt;&gt;"",COUNTIF(DecisionsTable[Decision ID],A50)&gt;1),"Duplicate ID; ","")&amp;IF(B50="","Add claim link; ",IF(COUNTIF(ClaimsTable[Claim ID],B50)=0,"Unknown claim; ",""))&amp;IF(C50="","Select decision; ","")&amp;IF(D50="","Record basis; ","")&amp;IF(F50="","Assign decision owner; ","")&amp;IF(G50="","Set decision date; ","")&amp;IF(H50="","Set next review; ","")&amp;IF(I50="","Set triggers; ","")&amp;IF(AND(OR(C50="Proceed with conditions",C50="Restrict"),E50=""),"State conditions; ","")&amp;IF(AND(J50&lt;&gt;"",K50=""),"Explain fresh checking; ","")&amp;IF((SUMIFS(DecisionFindingLinks[Link issues (auto)],DecisionFindingLinks[Decision ID],A50)+SUMIFS(DecisionSupportLinks[Link issues (auto)],DecisionSupportLinks[Decision ID],A50))&gt;0,"Resolve decision links; ",""))</f>
      </c>
      <c r="M50" s="22" t="str">
        <f>IF(OR(A50="",COUNTIFS(DecisionFindingLinks[Decision ID],A50,DecisionFindingLinks[Finding ID],"&lt;&gt;")=0),"",INDEX(DecisionFindingLinks[Linked findings (auto)],MATCH(A50&amp;"__"&amp;COUNTIFS(DecisionFindingLinks[Decision ID],A50,DecisionFindingLinks[Finding ID],"&lt;&gt;"),DecisionFindingLinks[Decision link key (auto)],0)))</f>
      </c>
      <c r="N50" s="22" t="str">
        <f>IF(OR(A50="",COUNTIFS(DecisionSupportLinks[Decision ID],A50,DecisionSupportLinks[Record type],"Evidence",DecisionSupportLinks[Record ID],"&lt;&gt;")=0),"",INDEX(DecisionSupportLinks[Linked IDs (auto)],MATCH(A50&amp;"__Evidence__"&amp;COUNTIFS(DecisionSupportLinks[Decision ID],A50,DecisionSupportLinks[Record type],"Evidence",DecisionSupportLinks[Record ID],"&lt;&gt;"),DecisionSupportLinks[Decision link key (auto)],0)))</f>
      </c>
      <c r="O50" s="22" t="str">
        <f>IF(OR(A50="",COUNTIFS(DecisionSupportLinks[Decision ID],A50,DecisionSupportLinks[Record type],"Test",DecisionSupportLinks[Record ID],"&lt;&gt;")=0),"",INDEX(DecisionSupportLinks[Linked IDs (auto)],MATCH(A50&amp;"__Test__"&amp;COUNTIFS(DecisionSupportLinks[Decision ID],A50,DecisionSupportLinks[Record type],"Test",DecisionSupportLinks[Record ID],"&lt;&gt;"),DecisionSupportLinks[Decision link key (auto)],0)))</f>
      </c>
    </row>
    <row r="51" ht="46" customHeight="1">
      <c r="A51" s="11"/>
      <c r="B51" s="11"/>
      <c r="C51" s="11"/>
      <c r="D51" s="11"/>
      <c r="E51" s="11"/>
      <c r="F51" s="11"/>
      <c r="G51" s="23"/>
      <c r="H51" s="23"/>
      <c r="I51" s="11"/>
      <c r="J51" s="11"/>
      <c r="K51" s="11"/>
      <c r="L51" s="22" t="str">
        <f>IF(COUNTA(A51:K51)=0,"",IF(A51="","Add ID; ","")&amp;IF(AND(A51&lt;&gt;"",COUNTIF(DecisionsTable[Decision ID],A51)&gt;1),"Duplicate ID; ","")&amp;IF(B51="","Add claim link; ",IF(COUNTIF(ClaimsTable[Claim ID],B51)=0,"Unknown claim; ",""))&amp;IF(C51="","Select decision; ","")&amp;IF(D51="","Record basis; ","")&amp;IF(F51="","Assign decision owner; ","")&amp;IF(G51="","Set decision date; ","")&amp;IF(H51="","Set next review; ","")&amp;IF(I51="","Set triggers; ","")&amp;IF(AND(OR(C51="Proceed with conditions",C51="Restrict"),E51=""),"State conditions; ","")&amp;IF(AND(J51&lt;&gt;"",K51=""),"Explain fresh checking; ","")&amp;IF((SUMIFS(DecisionFindingLinks[Link issues (auto)],DecisionFindingLinks[Decision ID],A51)+SUMIFS(DecisionSupportLinks[Link issues (auto)],DecisionSupportLinks[Decision ID],A51))&gt;0,"Resolve decision links; ",""))</f>
      </c>
      <c r="M51" s="22" t="str">
        <f>IF(OR(A51="",COUNTIFS(DecisionFindingLinks[Decision ID],A51,DecisionFindingLinks[Finding ID],"&lt;&gt;")=0),"",INDEX(DecisionFindingLinks[Linked findings (auto)],MATCH(A51&amp;"__"&amp;COUNTIFS(DecisionFindingLinks[Decision ID],A51,DecisionFindingLinks[Finding ID],"&lt;&gt;"),DecisionFindingLinks[Decision link key (auto)],0)))</f>
      </c>
      <c r="N51" s="22" t="str">
        <f>IF(OR(A51="",COUNTIFS(DecisionSupportLinks[Decision ID],A51,DecisionSupportLinks[Record type],"Evidence",DecisionSupportLinks[Record ID],"&lt;&gt;")=0),"",INDEX(DecisionSupportLinks[Linked IDs (auto)],MATCH(A51&amp;"__Evidence__"&amp;COUNTIFS(DecisionSupportLinks[Decision ID],A51,DecisionSupportLinks[Record type],"Evidence",DecisionSupportLinks[Record ID],"&lt;&gt;"),DecisionSupportLinks[Decision link key (auto)],0)))</f>
      </c>
      <c r="O51" s="22" t="str">
        <f>IF(OR(A51="",COUNTIFS(DecisionSupportLinks[Decision ID],A51,DecisionSupportLinks[Record type],"Test",DecisionSupportLinks[Record ID],"&lt;&gt;")=0),"",INDEX(DecisionSupportLinks[Linked IDs (auto)],MATCH(A51&amp;"__Test__"&amp;COUNTIFS(DecisionSupportLinks[Decision ID],A51,DecisionSupportLinks[Record type],"Test",DecisionSupportLinks[Record ID],"&lt;&gt;"),DecisionSupportLinks[Decision link key (auto)],0)))</f>
      </c>
    </row>
    <row r="52" ht="46" customHeight="1">
      <c r="A52" s="11"/>
      <c r="B52" s="11"/>
      <c r="C52" s="11"/>
      <c r="D52" s="11"/>
      <c r="E52" s="11"/>
      <c r="F52" s="11"/>
      <c r="G52" s="23"/>
      <c r="H52" s="23"/>
      <c r="I52" s="11"/>
      <c r="J52" s="11"/>
      <c r="K52" s="11"/>
      <c r="L52" s="22" t="str">
        <f>IF(COUNTA(A52:K52)=0,"",IF(A52="","Add ID; ","")&amp;IF(AND(A52&lt;&gt;"",COUNTIF(DecisionsTable[Decision ID],A52)&gt;1),"Duplicate ID; ","")&amp;IF(B52="","Add claim link; ",IF(COUNTIF(ClaimsTable[Claim ID],B52)=0,"Unknown claim; ",""))&amp;IF(C52="","Select decision; ","")&amp;IF(D52="","Record basis; ","")&amp;IF(F52="","Assign decision owner; ","")&amp;IF(G52="","Set decision date; ","")&amp;IF(H52="","Set next review; ","")&amp;IF(I52="","Set triggers; ","")&amp;IF(AND(OR(C52="Proceed with conditions",C52="Restrict"),E52=""),"State conditions; ","")&amp;IF(AND(J52&lt;&gt;"",K52=""),"Explain fresh checking; ","")&amp;IF((SUMIFS(DecisionFindingLinks[Link issues (auto)],DecisionFindingLinks[Decision ID],A52)+SUMIFS(DecisionSupportLinks[Link issues (auto)],DecisionSupportLinks[Decision ID],A52))&gt;0,"Resolve decision links; ",""))</f>
      </c>
      <c r="M52" s="22" t="str">
        <f>IF(OR(A52="",COUNTIFS(DecisionFindingLinks[Decision ID],A52,DecisionFindingLinks[Finding ID],"&lt;&gt;")=0),"",INDEX(DecisionFindingLinks[Linked findings (auto)],MATCH(A52&amp;"__"&amp;COUNTIFS(DecisionFindingLinks[Decision ID],A52,DecisionFindingLinks[Finding ID],"&lt;&gt;"),DecisionFindingLinks[Decision link key (auto)],0)))</f>
      </c>
      <c r="N52" s="22" t="str">
        <f>IF(OR(A52="",COUNTIFS(DecisionSupportLinks[Decision ID],A52,DecisionSupportLinks[Record type],"Evidence",DecisionSupportLinks[Record ID],"&lt;&gt;")=0),"",INDEX(DecisionSupportLinks[Linked IDs (auto)],MATCH(A52&amp;"__Evidence__"&amp;COUNTIFS(DecisionSupportLinks[Decision ID],A52,DecisionSupportLinks[Record type],"Evidence",DecisionSupportLinks[Record ID],"&lt;&gt;"),DecisionSupportLinks[Decision link key (auto)],0)))</f>
      </c>
      <c r="O52" s="22" t="str">
        <f>IF(OR(A52="",COUNTIFS(DecisionSupportLinks[Decision ID],A52,DecisionSupportLinks[Record type],"Test",DecisionSupportLinks[Record ID],"&lt;&gt;")=0),"",INDEX(DecisionSupportLinks[Linked IDs (auto)],MATCH(A52&amp;"__Test__"&amp;COUNTIFS(DecisionSupportLinks[Decision ID],A52,DecisionSupportLinks[Record type],"Test",DecisionSupportLinks[Record ID],"&lt;&gt;"),DecisionSupportLinks[Decision link key (auto)],0)))</f>
      </c>
    </row>
    <row r="53" ht="46" customHeight="1">
      <c r="A53" s="11"/>
      <c r="B53" s="11"/>
      <c r="C53" s="11"/>
      <c r="D53" s="11"/>
      <c r="E53" s="11"/>
      <c r="F53" s="11"/>
      <c r="G53" s="23"/>
      <c r="H53" s="23"/>
      <c r="I53" s="11"/>
      <c r="J53" s="11"/>
      <c r="K53" s="11"/>
      <c r="L53" s="22" t="str">
        <f>IF(COUNTA(A53:K53)=0,"",IF(A53="","Add ID; ","")&amp;IF(AND(A53&lt;&gt;"",COUNTIF(DecisionsTable[Decision ID],A53)&gt;1),"Duplicate ID; ","")&amp;IF(B53="","Add claim link; ",IF(COUNTIF(ClaimsTable[Claim ID],B53)=0,"Unknown claim; ",""))&amp;IF(C53="","Select decision; ","")&amp;IF(D53="","Record basis; ","")&amp;IF(F53="","Assign decision owner; ","")&amp;IF(G53="","Set decision date; ","")&amp;IF(H53="","Set next review; ","")&amp;IF(I53="","Set triggers; ","")&amp;IF(AND(OR(C53="Proceed with conditions",C53="Restrict"),E53=""),"State conditions; ","")&amp;IF(AND(J53&lt;&gt;"",K53=""),"Explain fresh checking; ","")&amp;IF((SUMIFS(DecisionFindingLinks[Link issues (auto)],DecisionFindingLinks[Decision ID],A53)+SUMIFS(DecisionSupportLinks[Link issues (auto)],DecisionSupportLinks[Decision ID],A53))&gt;0,"Resolve decision links; ",""))</f>
      </c>
      <c r="M53" s="22" t="str">
        <f>IF(OR(A53="",COUNTIFS(DecisionFindingLinks[Decision ID],A53,DecisionFindingLinks[Finding ID],"&lt;&gt;")=0),"",INDEX(DecisionFindingLinks[Linked findings (auto)],MATCH(A53&amp;"__"&amp;COUNTIFS(DecisionFindingLinks[Decision ID],A53,DecisionFindingLinks[Finding ID],"&lt;&gt;"),DecisionFindingLinks[Decision link key (auto)],0)))</f>
      </c>
      <c r="N53" s="22" t="str">
        <f>IF(OR(A53="",COUNTIFS(DecisionSupportLinks[Decision ID],A53,DecisionSupportLinks[Record type],"Evidence",DecisionSupportLinks[Record ID],"&lt;&gt;")=0),"",INDEX(DecisionSupportLinks[Linked IDs (auto)],MATCH(A53&amp;"__Evidence__"&amp;COUNTIFS(DecisionSupportLinks[Decision ID],A53,DecisionSupportLinks[Record type],"Evidence",DecisionSupportLinks[Record ID],"&lt;&gt;"),DecisionSupportLinks[Decision link key (auto)],0)))</f>
      </c>
      <c r="O53" s="22" t="str">
        <f>IF(OR(A53="",COUNTIFS(DecisionSupportLinks[Decision ID],A53,DecisionSupportLinks[Record type],"Test",DecisionSupportLinks[Record ID],"&lt;&gt;")=0),"",INDEX(DecisionSupportLinks[Linked IDs (auto)],MATCH(A53&amp;"__Test__"&amp;COUNTIFS(DecisionSupportLinks[Decision ID],A53,DecisionSupportLinks[Record type],"Test",DecisionSupportLinks[Record ID],"&lt;&gt;"),DecisionSupportLinks[Decision link key (auto)],0)))</f>
      </c>
    </row>
    <row r="54" ht="46" customHeight="1">
      <c r="A54" s="11"/>
      <c r="B54" s="11"/>
      <c r="C54" s="11"/>
      <c r="D54" s="11"/>
      <c r="E54" s="11"/>
      <c r="F54" s="11"/>
      <c r="G54" s="23"/>
      <c r="H54" s="23"/>
      <c r="I54" s="11"/>
      <c r="J54" s="11"/>
      <c r="K54" s="11"/>
      <c r="L54" s="22" t="str">
        <f>IF(COUNTA(A54:K54)=0,"",IF(A54="","Add ID; ","")&amp;IF(AND(A54&lt;&gt;"",COUNTIF(DecisionsTable[Decision ID],A54)&gt;1),"Duplicate ID; ","")&amp;IF(B54="","Add claim link; ",IF(COUNTIF(ClaimsTable[Claim ID],B54)=0,"Unknown claim; ",""))&amp;IF(C54="","Select decision; ","")&amp;IF(D54="","Record basis; ","")&amp;IF(F54="","Assign decision owner; ","")&amp;IF(G54="","Set decision date; ","")&amp;IF(H54="","Set next review; ","")&amp;IF(I54="","Set triggers; ","")&amp;IF(AND(OR(C54="Proceed with conditions",C54="Restrict"),E54=""),"State conditions; ","")&amp;IF(AND(J54&lt;&gt;"",K54=""),"Explain fresh checking; ","")&amp;IF((SUMIFS(DecisionFindingLinks[Link issues (auto)],DecisionFindingLinks[Decision ID],A54)+SUMIFS(DecisionSupportLinks[Link issues (auto)],DecisionSupportLinks[Decision ID],A54))&gt;0,"Resolve decision links; ",""))</f>
      </c>
      <c r="M54" s="22" t="str">
        <f>IF(OR(A54="",COUNTIFS(DecisionFindingLinks[Decision ID],A54,DecisionFindingLinks[Finding ID],"&lt;&gt;")=0),"",INDEX(DecisionFindingLinks[Linked findings (auto)],MATCH(A54&amp;"__"&amp;COUNTIFS(DecisionFindingLinks[Decision ID],A54,DecisionFindingLinks[Finding ID],"&lt;&gt;"),DecisionFindingLinks[Decision link key (auto)],0)))</f>
      </c>
      <c r="N54" s="22" t="str">
        <f>IF(OR(A54="",COUNTIFS(DecisionSupportLinks[Decision ID],A54,DecisionSupportLinks[Record type],"Evidence",DecisionSupportLinks[Record ID],"&lt;&gt;")=0),"",INDEX(DecisionSupportLinks[Linked IDs (auto)],MATCH(A54&amp;"__Evidence__"&amp;COUNTIFS(DecisionSupportLinks[Decision ID],A54,DecisionSupportLinks[Record type],"Evidence",DecisionSupportLinks[Record ID],"&lt;&gt;"),DecisionSupportLinks[Decision link key (auto)],0)))</f>
      </c>
      <c r="O54" s="22" t="str">
        <f>IF(OR(A54="",COUNTIFS(DecisionSupportLinks[Decision ID],A54,DecisionSupportLinks[Record type],"Test",DecisionSupportLinks[Record ID],"&lt;&gt;")=0),"",INDEX(DecisionSupportLinks[Linked IDs (auto)],MATCH(A54&amp;"__Test__"&amp;COUNTIFS(DecisionSupportLinks[Decision ID],A54,DecisionSupportLinks[Record type],"Test",DecisionSupportLinks[Record ID],"&lt;&gt;"),DecisionSupportLinks[Decision link key (auto)],0)))</f>
      </c>
    </row>
    <row r="55" ht="46" customHeight="1">
      <c r="A55" s="11"/>
      <c r="B55" s="11"/>
      <c r="C55" s="11"/>
      <c r="D55" s="11"/>
      <c r="E55" s="11"/>
      <c r="F55" s="11"/>
      <c r="G55" s="23"/>
      <c r="H55" s="23"/>
      <c r="I55" s="11"/>
      <c r="J55" s="11"/>
      <c r="K55" s="11"/>
      <c r="L55" s="22" t="str">
        <f>IF(COUNTA(A55:K55)=0,"",IF(A55="","Add ID; ","")&amp;IF(AND(A55&lt;&gt;"",COUNTIF(DecisionsTable[Decision ID],A55)&gt;1),"Duplicate ID; ","")&amp;IF(B55="","Add claim link; ",IF(COUNTIF(ClaimsTable[Claim ID],B55)=0,"Unknown claim; ",""))&amp;IF(C55="","Select decision; ","")&amp;IF(D55="","Record basis; ","")&amp;IF(F55="","Assign decision owner; ","")&amp;IF(G55="","Set decision date; ","")&amp;IF(H55="","Set next review; ","")&amp;IF(I55="","Set triggers; ","")&amp;IF(AND(OR(C55="Proceed with conditions",C55="Restrict"),E55=""),"State conditions; ","")&amp;IF(AND(J55&lt;&gt;"",K55=""),"Explain fresh checking; ","")&amp;IF((SUMIFS(DecisionFindingLinks[Link issues (auto)],DecisionFindingLinks[Decision ID],A55)+SUMIFS(DecisionSupportLinks[Link issues (auto)],DecisionSupportLinks[Decision ID],A55))&gt;0,"Resolve decision links; ",""))</f>
      </c>
      <c r="M55" s="22" t="str">
        <f>IF(OR(A55="",COUNTIFS(DecisionFindingLinks[Decision ID],A55,DecisionFindingLinks[Finding ID],"&lt;&gt;")=0),"",INDEX(DecisionFindingLinks[Linked findings (auto)],MATCH(A55&amp;"__"&amp;COUNTIFS(DecisionFindingLinks[Decision ID],A55,DecisionFindingLinks[Finding ID],"&lt;&gt;"),DecisionFindingLinks[Decision link key (auto)],0)))</f>
      </c>
      <c r="N55" s="22" t="str">
        <f>IF(OR(A55="",COUNTIFS(DecisionSupportLinks[Decision ID],A55,DecisionSupportLinks[Record type],"Evidence",DecisionSupportLinks[Record ID],"&lt;&gt;")=0),"",INDEX(DecisionSupportLinks[Linked IDs (auto)],MATCH(A55&amp;"__Evidence__"&amp;COUNTIFS(DecisionSupportLinks[Decision ID],A55,DecisionSupportLinks[Record type],"Evidence",DecisionSupportLinks[Record ID],"&lt;&gt;"),DecisionSupportLinks[Decision link key (auto)],0)))</f>
      </c>
      <c r="O55" s="22" t="str">
        <f>IF(OR(A55="",COUNTIFS(DecisionSupportLinks[Decision ID],A55,DecisionSupportLinks[Record type],"Test",DecisionSupportLinks[Record ID],"&lt;&gt;")=0),"",INDEX(DecisionSupportLinks[Linked IDs (auto)],MATCH(A55&amp;"__Test__"&amp;COUNTIFS(DecisionSupportLinks[Decision ID],A55,DecisionSupportLinks[Record type],"Test",DecisionSupportLinks[Record ID],"&lt;&gt;"),DecisionSupportLinks[Decision link key (auto)],0)))</f>
      </c>
    </row>
    <row r="56" ht="46" customHeight="1">
      <c r="A56" s="11"/>
      <c r="B56" s="11"/>
      <c r="C56" s="11"/>
      <c r="D56" s="11"/>
      <c r="E56" s="11"/>
      <c r="F56" s="11"/>
      <c r="G56" s="23"/>
      <c r="H56" s="23"/>
      <c r="I56" s="11"/>
      <c r="J56" s="11"/>
      <c r="K56" s="11"/>
      <c r="L56" s="22" t="str">
        <f>IF(COUNTA(A56:K56)=0,"",IF(A56="","Add ID; ","")&amp;IF(AND(A56&lt;&gt;"",COUNTIF(DecisionsTable[Decision ID],A56)&gt;1),"Duplicate ID; ","")&amp;IF(B56="","Add claim link; ",IF(COUNTIF(ClaimsTable[Claim ID],B56)=0,"Unknown claim; ",""))&amp;IF(C56="","Select decision; ","")&amp;IF(D56="","Record basis; ","")&amp;IF(F56="","Assign decision owner; ","")&amp;IF(G56="","Set decision date; ","")&amp;IF(H56="","Set next review; ","")&amp;IF(I56="","Set triggers; ","")&amp;IF(AND(OR(C56="Proceed with conditions",C56="Restrict"),E56=""),"State conditions; ","")&amp;IF(AND(J56&lt;&gt;"",K56=""),"Explain fresh checking; ","")&amp;IF((SUMIFS(DecisionFindingLinks[Link issues (auto)],DecisionFindingLinks[Decision ID],A56)+SUMIFS(DecisionSupportLinks[Link issues (auto)],DecisionSupportLinks[Decision ID],A56))&gt;0,"Resolve decision links; ",""))</f>
      </c>
      <c r="M56" s="22" t="str">
        <f>IF(OR(A56="",COUNTIFS(DecisionFindingLinks[Decision ID],A56,DecisionFindingLinks[Finding ID],"&lt;&gt;")=0),"",INDEX(DecisionFindingLinks[Linked findings (auto)],MATCH(A56&amp;"__"&amp;COUNTIFS(DecisionFindingLinks[Decision ID],A56,DecisionFindingLinks[Finding ID],"&lt;&gt;"),DecisionFindingLinks[Decision link key (auto)],0)))</f>
      </c>
      <c r="N56" s="22" t="str">
        <f>IF(OR(A56="",COUNTIFS(DecisionSupportLinks[Decision ID],A56,DecisionSupportLinks[Record type],"Evidence",DecisionSupportLinks[Record ID],"&lt;&gt;")=0),"",INDEX(DecisionSupportLinks[Linked IDs (auto)],MATCH(A56&amp;"__Evidence__"&amp;COUNTIFS(DecisionSupportLinks[Decision ID],A56,DecisionSupportLinks[Record type],"Evidence",DecisionSupportLinks[Record ID],"&lt;&gt;"),DecisionSupportLinks[Decision link key (auto)],0)))</f>
      </c>
      <c r="O56" s="22" t="str">
        <f>IF(OR(A56="",COUNTIFS(DecisionSupportLinks[Decision ID],A56,DecisionSupportLinks[Record type],"Test",DecisionSupportLinks[Record ID],"&lt;&gt;")=0),"",INDEX(DecisionSupportLinks[Linked IDs (auto)],MATCH(A56&amp;"__Test__"&amp;COUNTIFS(DecisionSupportLinks[Decision ID],A56,DecisionSupportLinks[Record type],"Test",DecisionSupportLinks[Record ID],"&lt;&gt;"),DecisionSupportLinks[Decision link key (auto)],0)))</f>
      </c>
    </row>
    <row r="57" ht="46" customHeight="1">
      <c r="A57" s="11"/>
      <c r="B57" s="11"/>
      <c r="C57" s="11"/>
      <c r="D57" s="11"/>
      <c r="E57" s="11"/>
      <c r="F57" s="11"/>
      <c r="G57" s="23"/>
      <c r="H57" s="23"/>
      <c r="I57" s="11"/>
      <c r="J57" s="11"/>
      <c r="K57" s="11"/>
      <c r="L57" s="22" t="str">
        <f>IF(COUNTA(A57:K57)=0,"",IF(A57="","Add ID; ","")&amp;IF(AND(A57&lt;&gt;"",COUNTIF(DecisionsTable[Decision ID],A57)&gt;1),"Duplicate ID; ","")&amp;IF(B57="","Add claim link; ",IF(COUNTIF(ClaimsTable[Claim ID],B57)=0,"Unknown claim; ",""))&amp;IF(C57="","Select decision; ","")&amp;IF(D57="","Record basis; ","")&amp;IF(F57="","Assign decision owner; ","")&amp;IF(G57="","Set decision date; ","")&amp;IF(H57="","Set next review; ","")&amp;IF(I57="","Set triggers; ","")&amp;IF(AND(OR(C57="Proceed with conditions",C57="Restrict"),E57=""),"State conditions; ","")&amp;IF(AND(J57&lt;&gt;"",K57=""),"Explain fresh checking; ","")&amp;IF((SUMIFS(DecisionFindingLinks[Link issues (auto)],DecisionFindingLinks[Decision ID],A57)+SUMIFS(DecisionSupportLinks[Link issues (auto)],DecisionSupportLinks[Decision ID],A57))&gt;0,"Resolve decision links; ",""))</f>
      </c>
      <c r="M57" s="22" t="str">
        <f>IF(OR(A57="",COUNTIFS(DecisionFindingLinks[Decision ID],A57,DecisionFindingLinks[Finding ID],"&lt;&gt;")=0),"",INDEX(DecisionFindingLinks[Linked findings (auto)],MATCH(A57&amp;"__"&amp;COUNTIFS(DecisionFindingLinks[Decision ID],A57,DecisionFindingLinks[Finding ID],"&lt;&gt;"),DecisionFindingLinks[Decision link key (auto)],0)))</f>
      </c>
      <c r="N57" s="22" t="str">
        <f>IF(OR(A57="",COUNTIFS(DecisionSupportLinks[Decision ID],A57,DecisionSupportLinks[Record type],"Evidence",DecisionSupportLinks[Record ID],"&lt;&gt;")=0),"",INDEX(DecisionSupportLinks[Linked IDs (auto)],MATCH(A57&amp;"__Evidence__"&amp;COUNTIFS(DecisionSupportLinks[Decision ID],A57,DecisionSupportLinks[Record type],"Evidence",DecisionSupportLinks[Record ID],"&lt;&gt;"),DecisionSupportLinks[Decision link key (auto)],0)))</f>
      </c>
      <c r="O57" s="22" t="str">
        <f>IF(OR(A57="",COUNTIFS(DecisionSupportLinks[Decision ID],A57,DecisionSupportLinks[Record type],"Test",DecisionSupportLinks[Record ID],"&lt;&gt;")=0),"",INDEX(DecisionSupportLinks[Linked IDs (auto)],MATCH(A57&amp;"__Test__"&amp;COUNTIFS(DecisionSupportLinks[Decision ID],A57,DecisionSupportLinks[Record type],"Test",DecisionSupportLinks[Record ID],"&lt;&gt;"),DecisionSupportLinks[Decision link key (auto)],0)))</f>
      </c>
    </row>
    <row r="58" ht="46" customHeight="1">
      <c r="A58" s="11"/>
      <c r="B58" s="11"/>
      <c r="C58" s="11"/>
      <c r="D58" s="11"/>
      <c r="E58" s="11"/>
      <c r="F58" s="11"/>
      <c r="G58" s="23"/>
      <c r="H58" s="23"/>
      <c r="I58" s="11"/>
      <c r="J58" s="11"/>
      <c r="K58" s="11"/>
      <c r="L58" s="22" t="str">
        <f>IF(COUNTA(A58:K58)=0,"",IF(A58="","Add ID; ","")&amp;IF(AND(A58&lt;&gt;"",COUNTIF(DecisionsTable[Decision ID],A58)&gt;1),"Duplicate ID; ","")&amp;IF(B58="","Add claim link; ",IF(COUNTIF(ClaimsTable[Claim ID],B58)=0,"Unknown claim; ",""))&amp;IF(C58="","Select decision; ","")&amp;IF(D58="","Record basis; ","")&amp;IF(F58="","Assign decision owner; ","")&amp;IF(G58="","Set decision date; ","")&amp;IF(H58="","Set next review; ","")&amp;IF(I58="","Set triggers; ","")&amp;IF(AND(OR(C58="Proceed with conditions",C58="Restrict"),E58=""),"State conditions; ","")&amp;IF(AND(J58&lt;&gt;"",K58=""),"Explain fresh checking; ","")&amp;IF((SUMIFS(DecisionFindingLinks[Link issues (auto)],DecisionFindingLinks[Decision ID],A58)+SUMIFS(DecisionSupportLinks[Link issues (auto)],DecisionSupportLinks[Decision ID],A58))&gt;0,"Resolve decision links; ",""))</f>
      </c>
      <c r="M58" s="22" t="str">
        <f>IF(OR(A58="",COUNTIFS(DecisionFindingLinks[Decision ID],A58,DecisionFindingLinks[Finding ID],"&lt;&gt;")=0),"",INDEX(DecisionFindingLinks[Linked findings (auto)],MATCH(A58&amp;"__"&amp;COUNTIFS(DecisionFindingLinks[Decision ID],A58,DecisionFindingLinks[Finding ID],"&lt;&gt;"),DecisionFindingLinks[Decision link key (auto)],0)))</f>
      </c>
      <c r="N58" s="22" t="str">
        <f>IF(OR(A58="",COUNTIFS(DecisionSupportLinks[Decision ID],A58,DecisionSupportLinks[Record type],"Evidence",DecisionSupportLinks[Record ID],"&lt;&gt;")=0),"",INDEX(DecisionSupportLinks[Linked IDs (auto)],MATCH(A58&amp;"__Evidence__"&amp;COUNTIFS(DecisionSupportLinks[Decision ID],A58,DecisionSupportLinks[Record type],"Evidence",DecisionSupportLinks[Record ID],"&lt;&gt;"),DecisionSupportLinks[Decision link key (auto)],0)))</f>
      </c>
      <c r="O58" s="22" t="str">
        <f>IF(OR(A58="",COUNTIFS(DecisionSupportLinks[Decision ID],A58,DecisionSupportLinks[Record type],"Test",DecisionSupportLinks[Record ID],"&lt;&gt;")=0),"",INDEX(DecisionSupportLinks[Linked IDs (auto)],MATCH(A58&amp;"__Test__"&amp;COUNTIFS(DecisionSupportLinks[Decision ID],A58,DecisionSupportLinks[Record type],"Test",DecisionSupportLinks[Record ID],"&lt;&gt;"),DecisionSupportLinks[Decision link key (auto)],0)))</f>
      </c>
    </row>
    <row r="59" ht="46" customHeight="1">
      <c r="A59" s="11"/>
      <c r="B59" s="11"/>
      <c r="C59" s="11"/>
      <c r="D59" s="11"/>
      <c r="E59" s="11"/>
      <c r="F59" s="11"/>
      <c r="G59" s="23"/>
      <c r="H59" s="23"/>
      <c r="I59" s="11"/>
      <c r="J59" s="11"/>
      <c r="K59" s="11"/>
      <c r="L59" s="22" t="str">
        <f>IF(COUNTA(A59:K59)=0,"",IF(A59="","Add ID; ","")&amp;IF(AND(A59&lt;&gt;"",COUNTIF(DecisionsTable[Decision ID],A59)&gt;1),"Duplicate ID; ","")&amp;IF(B59="","Add claim link; ",IF(COUNTIF(ClaimsTable[Claim ID],B59)=0,"Unknown claim; ",""))&amp;IF(C59="","Select decision; ","")&amp;IF(D59="","Record basis; ","")&amp;IF(F59="","Assign decision owner; ","")&amp;IF(G59="","Set decision date; ","")&amp;IF(H59="","Set next review; ","")&amp;IF(I59="","Set triggers; ","")&amp;IF(AND(OR(C59="Proceed with conditions",C59="Restrict"),E59=""),"State conditions; ","")&amp;IF(AND(J59&lt;&gt;"",K59=""),"Explain fresh checking; ","")&amp;IF((SUMIFS(DecisionFindingLinks[Link issues (auto)],DecisionFindingLinks[Decision ID],A59)+SUMIFS(DecisionSupportLinks[Link issues (auto)],DecisionSupportLinks[Decision ID],A59))&gt;0,"Resolve decision links; ",""))</f>
      </c>
      <c r="M59" s="22" t="str">
        <f>IF(OR(A59="",COUNTIFS(DecisionFindingLinks[Decision ID],A59,DecisionFindingLinks[Finding ID],"&lt;&gt;")=0),"",INDEX(DecisionFindingLinks[Linked findings (auto)],MATCH(A59&amp;"__"&amp;COUNTIFS(DecisionFindingLinks[Decision ID],A59,DecisionFindingLinks[Finding ID],"&lt;&gt;"),DecisionFindingLinks[Decision link key (auto)],0)))</f>
      </c>
      <c r="N59" s="22" t="str">
        <f>IF(OR(A59="",COUNTIFS(DecisionSupportLinks[Decision ID],A59,DecisionSupportLinks[Record type],"Evidence",DecisionSupportLinks[Record ID],"&lt;&gt;")=0),"",INDEX(DecisionSupportLinks[Linked IDs (auto)],MATCH(A59&amp;"__Evidence__"&amp;COUNTIFS(DecisionSupportLinks[Decision ID],A59,DecisionSupportLinks[Record type],"Evidence",DecisionSupportLinks[Record ID],"&lt;&gt;"),DecisionSupportLinks[Decision link key (auto)],0)))</f>
      </c>
      <c r="O59" s="22" t="str">
        <f>IF(OR(A59="",COUNTIFS(DecisionSupportLinks[Decision ID],A59,DecisionSupportLinks[Record type],"Test",DecisionSupportLinks[Record ID],"&lt;&gt;")=0),"",INDEX(DecisionSupportLinks[Linked IDs (auto)],MATCH(A59&amp;"__Test__"&amp;COUNTIFS(DecisionSupportLinks[Decision ID],A59,DecisionSupportLinks[Record type],"Test",DecisionSupportLinks[Record ID],"&lt;&gt;"),DecisionSupportLinks[Decision link key (auto)],0)))</f>
      </c>
    </row>
    <row r="60" ht="46" customHeight="1">
      <c r="A60" s="11"/>
      <c r="B60" s="11"/>
      <c r="C60" s="11"/>
      <c r="D60" s="11"/>
      <c r="E60" s="11"/>
      <c r="F60" s="11"/>
      <c r="G60" s="23"/>
      <c r="H60" s="23"/>
      <c r="I60" s="11"/>
      <c r="J60" s="11"/>
      <c r="K60" s="11"/>
      <c r="L60" s="22" t="str">
        <f>IF(COUNTA(A60:K60)=0,"",IF(A60="","Add ID; ","")&amp;IF(AND(A60&lt;&gt;"",COUNTIF(DecisionsTable[Decision ID],A60)&gt;1),"Duplicate ID; ","")&amp;IF(B60="","Add claim link; ",IF(COUNTIF(ClaimsTable[Claim ID],B60)=0,"Unknown claim; ",""))&amp;IF(C60="","Select decision; ","")&amp;IF(D60="","Record basis; ","")&amp;IF(F60="","Assign decision owner; ","")&amp;IF(G60="","Set decision date; ","")&amp;IF(H60="","Set next review; ","")&amp;IF(I60="","Set triggers; ","")&amp;IF(AND(OR(C60="Proceed with conditions",C60="Restrict"),E60=""),"State conditions; ","")&amp;IF(AND(J60&lt;&gt;"",K60=""),"Explain fresh checking; ","")&amp;IF((SUMIFS(DecisionFindingLinks[Link issues (auto)],DecisionFindingLinks[Decision ID],A60)+SUMIFS(DecisionSupportLinks[Link issues (auto)],DecisionSupportLinks[Decision ID],A60))&gt;0,"Resolve decision links; ",""))</f>
      </c>
      <c r="M60" s="22" t="str">
        <f>IF(OR(A60="",COUNTIFS(DecisionFindingLinks[Decision ID],A60,DecisionFindingLinks[Finding ID],"&lt;&gt;")=0),"",INDEX(DecisionFindingLinks[Linked findings (auto)],MATCH(A60&amp;"__"&amp;COUNTIFS(DecisionFindingLinks[Decision ID],A60,DecisionFindingLinks[Finding ID],"&lt;&gt;"),DecisionFindingLinks[Decision link key (auto)],0)))</f>
      </c>
      <c r="N60" s="22" t="str">
        <f>IF(OR(A60="",COUNTIFS(DecisionSupportLinks[Decision ID],A60,DecisionSupportLinks[Record type],"Evidence",DecisionSupportLinks[Record ID],"&lt;&gt;")=0),"",INDEX(DecisionSupportLinks[Linked IDs (auto)],MATCH(A60&amp;"__Evidence__"&amp;COUNTIFS(DecisionSupportLinks[Decision ID],A60,DecisionSupportLinks[Record type],"Evidence",DecisionSupportLinks[Record ID],"&lt;&gt;"),DecisionSupportLinks[Decision link key (auto)],0)))</f>
      </c>
      <c r="O60" s="22" t="str">
        <f>IF(OR(A60="",COUNTIFS(DecisionSupportLinks[Decision ID],A60,DecisionSupportLinks[Record type],"Test",DecisionSupportLinks[Record ID],"&lt;&gt;")=0),"",INDEX(DecisionSupportLinks[Linked IDs (auto)],MATCH(A60&amp;"__Test__"&amp;COUNTIFS(DecisionSupportLinks[Decision ID],A60,DecisionSupportLinks[Record type],"Test",DecisionSupportLinks[Record ID],"&lt;&gt;"),DecisionSupportLinks[Decision link key (auto)],0)))</f>
      </c>
    </row>
    <row r="61" ht="46" customHeight="1">
      <c r="A61" s="11"/>
      <c r="B61" s="11"/>
      <c r="C61" s="11"/>
      <c r="D61" s="11"/>
      <c r="E61" s="11"/>
      <c r="F61" s="11"/>
      <c r="G61" s="23"/>
      <c r="H61" s="23"/>
      <c r="I61" s="11"/>
      <c r="J61" s="11"/>
      <c r="K61" s="11"/>
      <c r="L61" s="22" t="str">
        <f>IF(COUNTA(A61:K61)=0,"",IF(A61="","Add ID; ","")&amp;IF(AND(A61&lt;&gt;"",COUNTIF(DecisionsTable[Decision ID],A61)&gt;1),"Duplicate ID; ","")&amp;IF(B61="","Add claim link; ",IF(COUNTIF(ClaimsTable[Claim ID],B61)=0,"Unknown claim; ",""))&amp;IF(C61="","Select decision; ","")&amp;IF(D61="","Record basis; ","")&amp;IF(F61="","Assign decision owner; ","")&amp;IF(G61="","Set decision date; ","")&amp;IF(H61="","Set next review; ","")&amp;IF(I61="","Set triggers; ","")&amp;IF(AND(OR(C61="Proceed with conditions",C61="Restrict"),E61=""),"State conditions; ","")&amp;IF(AND(J61&lt;&gt;"",K61=""),"Explain fresh checking; ","")&amp;IF((SUMIFS(DecisionFindingLinks[Link issues (auto)],DecisionFindingLinks[Decision ID],A61)+SUMIFS(DecisionSupportLinks[Link issues (auto)],DecisionSupportLinks[Decision ID],A61))&gt;0,"Resolve decision links; ",""))</f>
      </c>
      <c r="M61" s="22" t="str">
        <f>IF(OR(A61="",COUNTIFS(DecisionFindingLinks[Decision ID],A61,DecisionFindingLinks[Finding ID],"&lt;&gt;")=0),"",INDEX(DecisionFindingLinks[Linked findings (auto)],MATCH(A61&amp;"__"&amp;COUNTIFS(DecisionFindingLinks[Decision ID],A61,DecisionFindingLinks[Finding ID],"&lt;&gt;"),DecisionFindingLinks[Decision link key (auto)],0)))</f>
      </c>
      <c r="N61" s="22" t="str">
        <f>IF(OR(A61="",COUNTIFS(DecisionSupportLinks[Decision ID],A61,DecisionSupportLinks[Record type],"Evidence",DecisionSupportLinks[Record ID],"&lt;&gt;")=0),"",INDEX(DecisionSupportLinks[Linked IDs (auto)],MATCH(A61&amp;"__Evidence__"&amp;COUNTIFS(DecisionSupportLinks[Decision ID],A61,DecisionSupportLinks[Record type],"Evidence",DecisionSupportLinks[Record ID],"&lt;&gt;"),DecisionSupportLinks[Decision link key (auto)],0)))</f>
      </c>
      <c r="O61" s="22" t="str">
        <f>IF(OR(A61="",COUNTIFS(DecisionSupportLinks[Decision ID],A61,DecisionSupportLinks[Record type],"Test",DecisionSupportLinks[Record ID],"&lt;&gt;")=0),"",INDEX(DecisionSupportLinks[Linked IDs (auto)],MATCH(A61&amp;"__Test__"&amp;COUNTIFS(DecisionSupportLinks[Decision ID],A61,DecisionSupportLinks[Record type],"Test",DecisionSupportLinks[Record ID],"&lt;&gt;"),DecisionSupportLinks[Decision link key (auto)],0)))</f>
      </c>
    </row>
    <row r="62" ht="46" customHeight="1">
      <c r="A62" s="11"/>
      <c r="B62" s="11"/>
      <c r="C62" s="11"/>
      <c r="D62" s="11"/>
      <c r="E62" s="11"/>
      <c r="F62" s="11"/>
      <c r="G62" s="23"/>
      <c r="H62" s="23"/>
      <c r="I62" s="11"/>
      <c r="J62" s="11"/>
      <c r="K62" s="11"/>
      <c r="L62" s="22" t="str">
        <f>IF(COUNTA(A62:K62)=0,"",IF(A62="","Add ID; ","")&amp;IF(AND(A62&lt;&gt;"",COUNTIF(DecisionsTable[Decision ID],A62)&gt;1),"Duplicate ID; ","")&amp;IF(B62="","Add claim link; ",IF(COUNTIF(ClaimsTable[Claim ID],B62)=0,"Unknown claim; ",""))&amp;IF(C62="","Select decision; ","")&amp;IF(D62="","Record basis; ","")&amp;IF(F62="","Assign decision owner; ","")&amp;IF(G62="","Set decision date; ","")&amp;IF(H62="","Set next review; ","")&amp;IF(I62="","Set triggers; ","")&amp;IF(AND(OR(C62="Proceed with conditions",C62="Restrict"),E62=""),"State conditions; ","")&amp;IF(AND(J62&lt;&gt;"",K62=""),"Explain fresh checking; ","")&amp;IF((SUMIFS(DecisionFindingLinks[Link issues (auto)],DecisionFindingLinks[Decision ID],A62)+SUMIFS(DecisionSupportLinks[Link issues (auto)],DecisionSupportLinks[Decision ID],A62))&gt;0,"Resolve decision links; ",""))</f>
      </c>
      <c r="M62" s="22" t="str">
        <f>IF(OR(A62="",COUNTIFS(DecisionFindingLinks[Decision ID],A62,DecisionFindingLinks[Finding ID],"&lt;&gt;")=0),"",INDEX(DecisionFindingLinks[Linked findings (auto)],MATCH(A62&amp;"__"&amp;COUNTIFS(DecisionFindingLinks[Decision ID],A62,DecisionFindingLinks[Finding ID],"&lt;&gt;"),DecisionFindingLinks[Decision link key (auto)],0)))</f>
      </c>
      <c r="N62" s="22" t="str">
        <f>IF(OR(A62="",COUNTIFS(DecisionSupportLinks[Decision ID],A62,DecisionSupportLinks[Record type],"Evidence",DecisionSupportLinks[Record ID],"&lt;&gt;")=0),"",INDEX(DecisionSupportLinks[Linked IDs (auto)],MATCH(A62&amp;"__Evidence__"&amp;COUNTIFS(DecisionSupportLinks[Decision ID],A62,DecisionSupportLinks[Record type],"Evidence",DecisionSupportLinks[Record ID],"&lt;&gt;"),DecisionSupportLinks[Decision link key (auto)],0)))</f>
      </c>
      <c r="O62" s="22" t="str">
        <f>IF(OR(A62="",COUNTIFS(DecisionSupportLinks[Decision ID],A62,DecisionSupportLinks[Record type],"Test",DecisionSupportLinks[Record ID],"&lt;&gt;")=0),"",INDEX(DecisionSupportLinks[Linked IDs (auto)],MATCH(A62&amp;"__Test__"&amp;COUNTIFS(DecisionSupportLinks[Decision ID],A62,DecisionSupportLinks[Record type],"Test",DecisionSupportLinks[Record ID],"&lt;&gt;"),DecisionSupportLinks[Decision link key (auto)],0)))</f>
      </c>
    </row>
    <row r="63" ht="46" customHeight="1">
      <c r="A63" s="11"/>
      <c r="B63" s="11"/>
      <c r="C63" s="11"/>
      <c r="D63" s="11"/>
      <c r="E63" s="11"/>
      <c r="F63" s="11"/>
      <c r="G63" s="23"/>
      <c r="H63" s="23"/>
      <c r="I63" s="11"/>
      <c r="J63" s="11"/>
      <c r="K63" s="11"/>
      <c r="L63" s="22" t="str">
        <f>IF(COUNTA(A63:K63)=0,"",IF(A63="","Add ID; ","")&amp;IF(AND(A63&lt;&gt;"",COUNTIF(DecisionsTable[Decision ID],A63)&gt;1),"Duplicate ID; ","")&amp;IF(B63="","Add claim link; ",IF(COUNTIF(ClaimsTable[Claim ID],B63)=0,"Unknown claim; ",""))&amp;IF(C63="","Select decision; ","")&amp;IF(D63="","Record basis; ","")&amp;IF(F63="","Assign decision owner; ","")&amp;IF(G63="","Set decision date; ","")&amp;IF(H63="","Set next review; ","")&amp;IF(I63="","Set triggers; ","")&amp;IF(AND(OR(C63="Proceed with conditions",C63="Restrict"),E63=""),"State conditions; ","")&amp;IF(AND(J63&lt;&gt;"",K63=""),"Explain fresh checking; ","")&amp;IF((SUMIFS(DecisionFindingLinks[Link issues (auto)],DecisionFindingLinks[Decision ID],A63)+SUMIFS(DecisionSupportLinks[Link issues (auto)],DecisionSupportLinks[Decision ID],A63))&gt;0,"Resolve decision links; ",""))</f>
      </c>
      <c r="M63" s="22" t="str">
        <f>IF(OR(A63="",COUNTIFS(DecisionFindingLinks[Decision ID],A63,DecisionFindingLinks[Finding ID],"&lt;&gt;")=0),"",INDEX(DecisionFindingLinks[Linked findings (auto)],MATCH(A63&amp;"__"&amp;COUNTIFS(DecisionFindingLinks[Decision ID],A63,DecisionFindingLinks[Finding ID],"&lt;&gt;"),DecisionFindingLinks[Decision link key (auto)],0)))</f>
      </c>
      <c r="N63" s="22" t="str">
        <f>IF(OR(A63="",COUNTIFS(DecisionSupportLinks[Decision ID],A63,DecisionSupportLinks[Record type],"Evidence",DecisionSupportLinks[Record ID],"&lt;&gt;")=0),"",INDEX(DecisionSupportLinks[Linked IDs (auto)],MATCH(A63&amp;"__Evidence__"&amp;COUNTIFS(DecisionSupportLinks[Decision ID],A63,DecisionSupportLinks[Record type],"Evidence",DecisionSupportLinks[Record ID],"&lt;&gt;"),DecisionSupportLinks[Decision link key (auto)],0)))</f>
      </c>
      <c r="O63" s="22" t="str">
        <f>IF(OR(A63="",COUNTIFS(DecisionSupportLinks[Decision ID],A63,DecisionSupportLinks[Record type],"Test",DecisionSupportLinks[Record ID],"&lt;&gt;")=0),"",INDEX(DecisionSupportLinks[Linked IDs (auto)],MATCH(A63&amp;"__Test__"&amp;COUNTIFS(DecisionSupportLinks[Decision ID],A63,DecisionSupportLinks[Record type],"Test",DecisionSupportLinks[Record ID],"&lt;&gt;"),DecisionSupportLinks[Decision link key (auto)],0)))</f>
      </c>
    </row>
    <row r="64" ht="46" customHeight="1">
      <c r="A64" s="11"/>
      <c r="B64" s="11"/>
      <c r="C64" s="11"/>
      <c r="D64" s="11"/>
      <c r="E64" s="11"/>
      <c r="F64" s="11"/>
      <c r="G64" s="23"/>
      <c r="H64" s="23"/>
      <c r="I64" s="11"/>
      <c r="J64" s="11"/>
      <c r="K64" s="11"/>
      <c r="L64" s="22" t="str">
        <f>IF(COUNTA(A64:K64)=0,"",IF(A64="","Add ID; ","")&amp;IF(AND(A64&lt;&gt;"",COUNTIF(DecisionsTable[Decision ID],A64)&gt;1),"Duplicate ID; ","")&amp;IF(B64="","Add claim link; ",IF(COUNTIF(ClaimsTable[Claim ID],B64)=0,"Unknown claim; ",""))&amp;IF(C64="","Select decision; ","")&amp;IF(D64="","Record basis; ","")&amp;IF(F64="","Assign decision owner; ","")&amp;IF(G64="","Set decision date; ","")&amp;IF(H64="","Set next review; ","")&amp;IF(I64="","Set triggers; ","")&amp;IF(AND(OR(C64="Proceed with conditions",C64="Restrict"),E64=""),"State conditions; ","")&amp;IF(AND(J64&lt;&gt;"",K64=""),"Explain fresh checking; ","")&amp;IF((SUMIFS(DecisionFindingLinks[Link issues (auto)],DecisionFindingLinks[Decision ID],A64)+SUMIFS(DecisionSupportLinks[Link issues (auto)],DecisionSupportLinks[Decision ID],A64))&gt;0,"Resolve decision links; ",""))</f>
      </c>
      <c r="M64" s="22" t="str">
        <f>IF(OR(A64="",COUNTIFS(DecisionFindingLinks[Decision ID],A64,DecisionFindingLinks[Finding ID],"&lt;&gt;")=0),"",INDEX(DecisionFindingLinks[Linked findings (auto)],MATCH(A64&amp;"__"&amp;COUNTIFS(DecisionFindingLinks[Decision ID],A64,DecisionFindingLinks[Finding ID],"&lt;&gt;"),DecisionFindingLinks[Decision link key (auto)],0)))</f>
      </c>
      <c r="N64" s="22" t="str">
        <f>IF(OR(A64="",COUNTIFS(DecisionSupportLinks[Decision ID],A64,DecisionSupportLinks[Record type],"Evidence",DecisionSupportLinks[Record ID],"&lt;&gt;")=0),"",INDEX(DecisionSupportLinks[Linked IDs (auto)],MATCH(A64&amp;"__Evidence__"&amp;COUNTIFS(DecisionSupportLinks[Decision ID],A64,DecisionSupportLinks[Record type],"Evidence",DecisionSupportLinks[Record ID],"&lt;&gt;"),DecisionSupportLinks[Decision link key (auto)],0)))</f>
      </c>
      <c r="O64" s="22" t="str">
        <f>IF(OR(A64="",COUNTIFS(DecisionSupportLinks[Decision ID],A64,DecisionSupportLinks[Record type],"Test",DecisionSupportLinks[Record ID],"&lt;&gt;")=0),"",INDEX(DecisionSupportLinks[Linked IDs (auto)],MATCH(A64&amp;"__Test__"&amp;COUNTIFS(DecisionSupportLinks[Decision ID],A64,DecisionSupportLinks[Record type],"Test",DecisionSupportLinks[Record ID],"&lt;&gt;"),DecisionSupportLinks[Decision link key (auto)],0)))</f>
      </c>
    </row>
    <row r="65" ht="46" customHeight="1">
      <c r="A65" s="11"/>
      <c r="B65" s="11"/>
      <c r="C65" s="11"/>
      <c r="D65" s="11"/>
      <c r="E65" s="11"/>
      <c r="F65" s="11"/>
      <c r="G65" s="23"/>
      <c r="H65" s="23"/>
      <c r="I65" s="11"/>
      <c r="J65" s="11"/>
      <c r="K65" s="11"/>
      <c r="L65" s="22" t="str">
        <f>IF(COUNTA(A65:K65)=0,"",IF(A65="","Add ID; ","")&amp;IF(AND(A65&lt;&gt;"",COUNTIF(DecisionsTable[Decision ID],A65)&gt;1),"Duplicate ID; ","")&amp;IF(B65="","Add claim link; ",IF(COUNTIF(ClaimsTable[Claim ID],B65)=0,"Unknown claim; ",""))&amp;IF(C65="","Select decision; ","")&amp;IF(D65="","Record basis; ","")&amp;IF(F65="","Assign decision owner; ","")&amp;IF(G65="","Set decision date; ","")&amp;IF(H65="","Set next review; ","")&amp;IF(I65="","Set triggers; ","")&amp;IF(AND(OR(C65="Proceed with conditions",C65="Restrict"),E65=""),"State conditions; ","")&amp;IF(AND(J65&lt;&gt;"",K65=""),"Explain fresh checking; ","")&amp;IF((SUMIFS(DecisionFindingLinks[Link issues (auto)],DecisionFindingLinks[Decision ID],A65)+SUMIFS(DecisionSupportLinks[Link issues (auto)],DecisionSupportLinks[Decision ID],A65))&gt;0,"Resolve decision links; ",""))</f>
      </c>
      <c r="M65" s="22" t="str">
        <f>IF(OR(A65="",COUNTIFS(DecisionFindingLinks[Decision ID],A65,DecisionFindingLinks[Finding ID],"&lt;&gt;")=0),"",INDEX(DecisionFindingLinks[Linked findings (auto)],MATCH(A65&amp;"__"&amp;COUNTIFS(DecisionFindingLinks[Decision ID],A65,DecisionFindingLinks[Finding ID],"&lt;&gt;"),DecisionFindingLinks[Decision link key (auto)],0)))</f>
      </c>
      <c r="N65" s="22" t="str">
        <f>IF(OR(A65="",COUNTIFS(DecisionSupportLinks[Decision ID],A65,DecisionSupportLinks[Record type],"Evidence",DecisionSupportLinks[Record ID],"&lt;&gt;")=0),"",INDEX(DecisionSupportLinks[Linked IDs (auto)],MATCH(A65&amp;"__Evidence__"&amp;COUNTIFS(DecisionSupportLinks[Decision ID],A65,DecisionSupportLinks[Record type],"Evidence",DecisionSupportLinks[Record ID],"&lt;&gt;"),DecisionSupportLinks[Decision link key (auto)],0)))</f>
      </c>
      <c r="O65" s="22" t="str">
        <f>IF(OR(A65="",COUNTIFS(DecisionSupportLinks[Decision ID],A65,DecisionSupportLinks[Record type],"Test",DecisionSupportLinks[Record ID],"&lt;&gt;")=0),"",INDEX(DecisionSupportLinks[Linked IDs (auto)],MATCH(A65&amp;"__Test__"&amp;COUNTIFS(DecisionSupportLinks[Decision ID],A65,DecisionSupportLinks[Record type],"Test",DecisionSupportLinks[Record ID],"&lt;&gt;"),DecisionSupportLinks[Decision link key (auto)],0)))</f>
      </c>
    </row>
    <row r="66" ht="46" customHeight="1">
      <c r="A66" s="11"/>
      <c r="B66" s="11"/>
      <c r="C66" s="11"/>
      <c r="D66" s="11"/>
      <c r="E66" s="11"/>
      <c r="F66" s="11"/>
      <c r="G66" s="23"/>
      <c r="H66" s="23"/>
      <c r="I66" s="11"/>
      <c r="J66" s="11"/>
      <c r="K66" s="11"/>
      <c r="L66" s="22" t="str">
        <f>IF(COUNTA(A66:K66)=0,"",IF(A66="","Add ID; ","")&amp;IF(AND(A66&lt;&gt;"",COUNTIF(DecisionsTable[Decision ID],A66)&gt;1),"Duplicate ID; ","")&amp;IF(B66="","Add claim link; ",IF(COUNTIF(ClaimsTable[Claim ID],B66)=0,"Unknown claim; ",""))&amp;IF(C66="","Select decision; ","")&amp;IF(D66="","Record basis; ","")&amp;IF(F66="","Assign decision owner; ","")&amp;IF(G66="","Set decision date; ","")&amp;IF(H66="","Set next review; ","")&amp;IF(I66="","Set triggers; ","")&amp;IF(AND(OR(C66="Proceed with conditions",C66="Restrict"),E66=""),"State conditions; ","")&amp;IF(AND(J66&lt;&gt;"",K66=""),"Explain fresh checking; ","")&amp;IF((SUMIFS(DecisionFindingLinks[Link issues (auto)],DecisionFindingLinks[Decision ID],A66)+SUMIFS(DecisionSupportLinks[Link issues (auto)],DecisionSupportLinks[Decision ID],A66))&gt;0,"Resolve decision links; ",""))</f>
      </c>
      <c r="M66" s="22" t="str">
        <f>IF(OR(A66="",COUNTIFS(DecisionFindingLinks[Decision ID],A66,DecisionFindingLinks[Finding ID],"&lt;&gt;")=0),"",INDEX(DecisionFindingLinks[Linked findings (auto)],MATCH(A66&amp;"__"&amp;COUNTIFS(DecisionFindingLinks[Decision ID],A66,DecisionFindingLinks[Finding ID],"&lt;&gt;"),DecisionFindingLinks[Decision link key (auto)],0)))</f>
      </c>
      <c r="N66" s="22" t="str">
        <f>IF(OR(A66="",COUNTIFS(DecisionSupportLinks[Decision ID],A66,DecisionSupportLinks[Record type],"Evidence",DecisionSupportLinks[Record ID],"&lt;&gt;")=0),"",INDEX(DecisionSupportLinks[Linked IDs (auto)],MATCH(A66&amp;"__Evidence__"&amp;COUNTIFS(DecisionSupportLinks[Decision ID],A66,DecisionSupportLinks[Record type],"Evidence",DecisionSupportLinks[Record ID],"&lt;&gt;"),DecisionSupportLinks[Decision link key (auto)],0)))</f>
      </c>
      <c r="O66" s="22" t="str">
        <f>IF(OR(A66="",COUNTIFS(DecisionSupportLinks[Decision ID],A66,DecisionSupportLinks[Record type],"Test",DecisionSupportLinks[Record ID],"&lt;&gt;")=0),"",INDEX(DecisionSupportLinks[Linked IDs (auto)],MATCH(A66&amp;"__Test__"&amp;COUNTIFS(DecisionSupportLinks[Decision ID],A66,DecisionSupportLinks[Record type],"Test",DecisionSupportLinks[Record ID],"&lt;&gt;"),DecisionSupportLinks[Decision link key (auto)],0)))</f>
      </c>
    </row>
    <row r="67" ht="46" customHeight="1">
      <c r="A67" s="11"/>
      <c r="B67" s="11"/>
      <c r="C67" s="11"/>
      <c r="D67" s="11"/>
      <c r="E67" s="11"/>
      <c r="F67" s="11"/>
      <c r="G67" s="23"/>
      <c r="H67" s="23"/>
      <c r="I67" s="11"/>
      <c r="J67" s="11"/>
      <c r="K67" s="11"/>
      <c r="L67" s="22" t="str">
        <f>IF(COUNTA(A67:K67)=0,"",IF(A67="","Add ID; ","")&amp;IF(AND(A67&lt;&gt;"",COUNTIF(DecisionsTable[Decision ID],A67)&gt;1),"Duplicate ID; ","")&amp;IF(B67="","Add claim link; ",IF(COUNTIF(ClaimsTable[Claim ID],B67)=0,"Unknown claim; ",""))&amp;IF(C67="","Select decision; ","")&amp;IF(D67="","Record basis; ","")&amp;IF(F67="","Assign decision owner; ","")&amp;IF(G67="","Set decision date; ","")&amp;IF(H67="","Set next review; ","")&amp;IF(I67="","Set triggers; ","")&amp;IF(AND(OR(C67="Proceed with conditions",C67="Restrict"),E67=""),"State conditions; ","")&amp;IF(AND(J67&lt;&gt;"",K67=""),"Explain fresh checking; ","")&amp;IF((SUMIFS(DecisionFindingLinks[Link issues (auto)],DecisionFindingLinks[Decision ID],A67)+SUMIFS(DecisionSupportLinks[Link issues (auto)],DecisionSupportLinks[Decision ID],A67))&gt;0,"Resolve decision links; ",""))</f>
      </c>
      <c r="M67" s="22" t="str">
        <f>IF(OR(A67="",COUNTIFS(DecisionFindingLinks[Decision ID],A67,DecisionFindingLinks[Finding ID],"&lt;&gt;")=0),"",INDEX(DecisionFindingLinks[Linked findings (auto)],MATCH(A67&amp;"__"&amp;COUNTIFS(DecisionFindingLinks[Decision ID],A67,DecisionFindingLinks[Finding ID],"&lt;&gt;"),DecisionFindingLinks[Decision link key (auto)],0)))</f>
      </c>
      <c r="N67" s="22" t="str">
        <f>IF(OR(A67="",COUNTIFS(DecisionSupportLinks[Decision ID],A67,DecisionSupportLinks[Record type],"Evidence",DecisionSupportLinks[Record ID],"&lt;&gt;")=0),"",INDEX(DecisionSupportLinks[Linked IDs (auto)],MATCH(A67&amp;"__Evidence__"&amp;COUNTIFS(DecisionSupportLinks[Decision ID],A67,DecisionSupportLinks[Record type],"Evidence",DecisionSupportLinks[Record ID],"&lt;&gt;"),DecisionSupportLinks[Decision link key (auto)],0)))</f>
      </c>
      <c r="O67" s="22" t="str">
        <f>IF(OR(A67="",COUNTIFS(DecisionSupportLinks[Decision ID],A67,DecisionSupportLinks[Record type],"Test",DecisionSupportLinks[Record ID],"&lt;&gt;")=0),"",INDEX(DecisionSupportLinks[Linked IDs (auto)],MATCH(A67&amp;"__Test__"&amp;COUNTIFS(DecisionSupportLinks[Decision ID],A67,DecisionSupportLinks[Record type],"Test",DecisionSupportLinks[Record ID],"&lt;&gt;"),DecisionSupportLinks[Decision link key (auto)],0)))</f>
      </c>
    </row>
    <row r="68" ht="46" customHeight="1">
      <c r="A68" s="11"/>
      <c r="B68" s="11"/>
      <c r="C68" s="11"/>
      <c r="D68" s="11"/>
      <c r="E68" s="11"/>
      <c r="F68" s="11"/>
      <c r="G68" s="23"/>
      <c r="H68" s="23"/>
      <c r="I68" s="11"/>
      <c r="J68" s="11"/>
      <c r="K68" s="11"/>
      <c r="L68" s="22" t="str">
        <f>IF(COUNTA(A68:K68)=0,"",IF(A68="","Add ID; ","")&amp;IF(AND(A68&lt;&gt;"",COUNTIF(DecisionsTable[Decision ID],A68)&gt;1),"Duplicate ID; ","")&amp;IF(B68="","Add claim link; ",IF(COUNTIF(ClaimsTable[Claim ID],B68)=0,"Unknown claim; ",""))&amp;IF(C68="","Select decision; ","")&amp;IF(D68="","Record basis; ","")&amp;IF(F68="","Assign decision owner; ","")&amp;IF(G68="","Set decision date; ","")&amp;IF(H68="","Set next review; ","")&amp;IF(I68="","Set triggers; ","")&amp;IF(AND(OR(C68="Proceed with conditions",C68="Restrict"),E68=""),"State conditions; ","")&amp;IF(AND(J68&lt;&gt;"",K68=""),"Explain fresh checking; ","")&amp;IF((SUMIFS(DecisionFindingLinks[Link issues (auto)],DecisionFindingLinks[Decision ID],A68)+SUMIFS(DecisionSupportLinks[Link issues (auto)],DecisionSupportLinks[Decision ID],A68))&gt;0,"Resolve decision links; ",""))</f>
      </c>
      <c r="M68" s="22" t="str">
        <f>IF(OR(A68="",COUNTIFS(DecisionFindingLinks[Decision ID],A68,DecisionFindingLinks[Finding ID],"&lt;&gt;")=0),"",INDEX(DecisionFindingLinks[Linked findings (auto)],MATCH(A68&amp;"__"&amp;COUNTIFS(DecisionFindingLinks[Decision ID],A68,DecisionFindingLinks[Finding ID],"&lt;&gt;"),DecisionFindingLinks[Decision link key (auto)],0)))</f>
      </c>
      <c r="N68" s="22" t="str">
        <f>IF(OR(A68="",COUNTIFS(DecisionSupportLinks[Decision ID],A68,DecisionSupportLinks[Record type],"Evidence",DecisionSupportLinks[Record ID],"&lt;&gt;")=0),"",INDEX(DecisionSupportLinks[Linked IDs (auto)],MATCH(A68&amp;"__Evidence__"&amp;COUNTIFS(DecisionSupportLinks[Decision ID],A68,DecisionSupportLinks[Record type],"Evidence",DecisionSupportLinks[Record ID],"&lt;&gt;"),DecisionSupportLinks[Decision link key (auto)],0)))</f>
      </c>
      <c r="O68" s="22" t="str">
        <f>IF(OR(A68="",COUNTIFS(DecisionSupportLinks[Decision ID],A68,DecisionSupportLinks[Record type],"Test",DecisionSupportLinks[Record ID],"&lt;&gt;")=0),"",INDEX(DecisionSupportLinks[Linked IDs (auto)],MATCH(A68&amp;"__Test__"&amp;COUNTIFS(DecisionSupportLinks[Decision ID],A68,DecisionSupportLinks[Record type],"Test",DecisionSupportLinks[Record ID],"&lt;&gt;"),DecisionSupportLinks[Decision link key (auto)],0)))</f>
      </c>
    </row>
    <row r="69" ht="46" customHeight="1">
      <c r="A69" s="11"/>
      <c r="B69" s="11"/>
      <c r="C69" s="11"/>
      <c r="D69" s="11"/>
      <c r="E69" s="11"/>
      <c r="F69" s="11"/>
      <c r="G69" s="23"/>
      <c r="H69" s="23"/>
      <c r="I69" s="11"/>
      <c r="J69" s="11"/>
      <c r="K69" s="11"/>
      <c r="L69" s="22" t="str">
        <f>IF(COUNTA(A69:K69)=0,"",IF(A69="","Add ID; ","")&amp;IF(AND(A69&lt;&gt;"",COUNTIF(DecisionsTable[Decision ID],A69)&gt;1),"Duplicate ID; ","")&amp;IF(B69="","Add claim link; ",IF(COUNTIF(ClaimsTable[Claim ID],B69)=0,"Unknown claim; ",""))&amp;IF(C69="","Select decision; ","")&amp;IF(D69="","Record basis; ","")&amp;IF(F69="","Assign decision owner; ","")&amp;IF(G69="","Set decision date; ","")&amp;IF(H69="","Set next review; ","")&amp;IF(I69="","Set triggers; ","")&amp;IF(AND(OR(C69="Proceed with conditions",C69="Restrict"),E69=""),"State conditions; ","")&amp;IF(AND(J69&lt;&gt;"",K69=""),"Explain fresh checking; ","")&amp;IF((SUMIFS(DecisionFindingLinks[Link issues (auto)],DecisionFindingLinks[Decision ID],A69)+SUMIFS(DecisionSupportLinks[Link issues (auto)],DecisionSupportLinks[Decision ID],A69))&gt;0,"Resolve decision links; ",""))</f>
      </c>
      <c r="M69" s="22" t="str">
        <f>IF(OR(A69="",COUNTIFS(DecisionFindingLinks[Decision ID],A69,DecisionFindingLinks[Finding ID],"&lt;&gt;")=0),"",INDEX(DecisionFindingLinks[Linked findings (auto)],MATCH(A69&amp;"__"&amp;COUNTIFS(DecisionFindingLinks[Decision ID],A69,DecisionFindingLinks[Finding ID],"&lt;&gt;"),DecisionFindingLinks[Decision link key (auto)],0)))</f>
      </c>
      <c r="N69" s="22" t="str">
        <f>IF(OR(A69="",COUNTIFS(DecisionSupportLinks[Decision ID],A69,DecisionSupportLinks[Record type],"Evidence",DecisionSupportLinks[Record ID],"&lt;&gt;")=0),"",INDEX(DecisionSupportLinks[Linked IDs (auto)],MATCH(A69&amp;"__Evidence__"&amp;COUNTIFS(DecisionSupportLinks[Decision ID],A69,DecisionSupportLinks[Record type],"Evidence",DecisionSupportLinks[Record ID],"&lt;&gt;"),DecisionSupportLinks[Decision link key (auto)],0)))</f>
      </c>
      <c r="O69" s="22" t="str">
        <f>IF(OR(A69="",COUNTIFS(DecisionSupportLinks[Decision ID],A69,DecisionSupportLinks[Record type],"Test",DecisionSupportLinks[Record ID],"&lt;&gt;")=0),"",INDEX(DecisionSupportLinks[Linked IDs (auto)],MATCH(A69&amp;"__Test__"&amp;COUNTIFS(DecisionSupportLinks[Decision ID],A69,DecisionSupportLinks[Record type],"Test",DecisionSupportLinks[Record ID],"&lt;&gt;"),DecisionSupportLinks[Decision link key (auto)],0)))</f>
      </c>
    </row>
    <row r="70" ht="46" customHeight="1">
      <c r="A70" s="11"/>
      <c r="B70" s="11"/>
      <c r="C70" s="11"/>
      <c r="D70" s="11"/>
      <c r="E70" s="11"/>
      <c r="F70" s="11"/>
      <c r="G70" s="23"/>
      <c r="H70" s="23"/>
      <c r="I70" s="11"/>
      <c r="J70" s="11"/>
      <c r="K70" s="11"/>
      <c r="L70" s="22" t="str">
        <f>IF(COUNTA(A70:K70)=0,"",IF(A70="","Add ID; ","")&amp;IF(AND(A70&lt;&gt;"",COUNTIF(DecisionsTable[Decision ID],A70)&gt;1),"Duplicate ID; ","")&amp;IF(B70="","Add claim link; ",IF(COUNTIF(ClaimsTable[Claim ID],B70)=0,"Unknown claim; ",""))&amp;IF(C70="","Select decision; ","")&amp;IF(D70="","Record basis; ","")&amp;IF(F70="","Assign decision owner; ","")&amp;IF(G70="","Set decision date; ","")&amp;IF(H70="","Set next review; ","")&amp;IF(I70="","Set triggers; ","")&amp;IF(AND(OR(C70="Proceed with conditions",C70="Restrict"),E70=""),"State conditions; ","")&amp;IF(AND(J70&lt;&gt;"",K70=""),"Explain fresh checking; ","")&amp;IF((SUMIFS(DecisionFindingLinks[Link issues (auto)],DecisionFindingLinks[Decision ID],A70)+SUMIFS(DecisionSupportLinks[Link issues (auto)],DecisionSupportLinks[Decision ID],A70))&gt;0,"Resolve decision links; ",""))</f>
      </c>
      <c r="M70" s="22" t="str">
        <f>IF(OR(A70="",COUNTIFS(DecisionFindingLinks[Decision ID],A70,DecisionFindingLinks[Finding ID],"&lt;&gt;")=0),"",INDEX(DecisionFindingLinks[Linked findings (auto)],MATCH(A70&amp;"__"&amp;COUNTIFS(DecisionFindingLinks[Decision ID],A70,DecisionFindingLinks[Finding ID],"&lt;&gt;"),DecisionFindingLinks[Decision link key (auto)],0)))</f>
      </c>
      <c r="N70" s="22" t="str">
        <f>IF(OR(A70="",COUNTIFS(DecisionSupportLinks[Decision ID],A70,DecisionSupportLinks[Record type],"Evidence",DecisionSupportLinks[Record ID],"&lt;&gt;")=0),"",INDEX(DecisionSupportLinks[Linked IDs (auto)],MATCH(A70&amp;"__Evidence__"&amp;COUNTIFS(DecisionSupportLinks[Decision ID],A70,DecisionSupportLinks[Record type],"Evidence",DecisionSupportLinks[Record ID],"&lt;&gt;"),DecisionSupportLinks[Decision link key (auto)],0)))</f>
      </c>
      <c r="O70" s="22" t="str">
        <f>IF(OR(A70="",COUNTIFS(DecisionSupportLinks[Decision ID],A70,DecisionSupportLinks[Record type],"Test",DecisionSupportLinks[Record ID],"&lt;&gt;")=0),"",INDEX(DecisionSupportLinks[Linked IDs (auto)],MATCH(A70&amp;"__Test__"&amp;COUNTIFS(DecisionSupportLinks[Decision ID],A70,DecisionSupportLinks[Record type],"Test",DecisionSupportLinks[Record ID],"&lt;&gt;"),DecisionSupportLinks[Decision link key (auto)],0)))</f>
      </c>
    </row>
    <row r="71" ht="46" customHeight="1">
      <c r="A71" s="11"/>
      <c r="B71" s="11"/>
      <c r="C71" s="11"/>
      <c r="D71" s="11"/>
      <c r="E71" s="11"/>
      <c r="F71" s="11"/>
      <c r="G71" s="23"/>
      <c r="H71" s="23"/>
      <c r="I71" s="11"/>
      <c r="J71" s="11"/>
      <c r="K71" s="11"/>
      <c r="L71" s="22" t="str">
        <f>IF(COUNTA(A71:K71)=0,"",IF(A71="","Add ID; ","")&amp;IF(AND(A71&lt;&gt;"",COUNTIF(DecisionsTable[Decision ID],A71)&gt;1),"Duplicate ID; ","")&amp;IF(B71="","Add claim link; ",IF(COUNTIF(ClaimsTable[Claim ID],B71)=0,"Unknown claim; ",""))&amp;IF(C71="","Select decision; ","")&amp;IF(D71="","Record basis; ","")&amp;IF(F71="","Assign decision owner; ","")&amp;IF(G71="","Set decision date; ","")&amp;IF(H71="","Set next review; ","")&amp;IF(I71="","Set triggers; ","")&amp;IF(AND(OR(C71="Proceed with conditions",C71="Restrict"),E71=""),"State conditions; ","")&amp;IF(AND(J71&lt;&gt;"",K71=""),"Explain fresh checking; ","")&amp;IF((SUMIFS(DecisionFindingLinks[Link issues (auto)],DecisionFindingLinks[Decision ID],A71)+SUMIFS(DecisionSupportLinks[Link issues (auto)],DecisionSupportLinks[Decision ID],A71))&gt;0,"Resolve decision links; ",""))</f>
      </c>
      <c r="M71" s="22" t="str">
        <f>IF(OR(A71="",COUNTIFS(DecisionFindingLinks[Decision ID],A71,DecisionFindingLinks[Finding ID],"&lt;&gt;")=0),"",INDEX(DecisionFindingLinks[Linked findings (auto)],MATCH(A71&amp;"__"&amp;COUNTIFS(DecisionFindingLinks[Decision ID],A71,DecisionFindingLinks[Finding ID],"&lt;&gt;"),DecisionFindingLinks[Decision link key (auto)],0)))</f>
      </c>
      <c r="N71" s="22" t="str">
        <f>IF(OR(A71="",COUNTIFS(DecisionSupportLinks[Decision ID],A71,DecisionSupportLinks[Record type],"Evidence",DecisionSupportLinks[Record ID],"&lt;&gt;")=0),"",INDEX(DecisionSupportLinks[Linked IDs (auto)],MATCH(A71&amp;"__Evidence__"&amp;COUNTIFS(DecisionSupportLinks[Decision ID],A71,DecisionSupportLinks[Record type],"Evidence",DecisionSupportLinks[Record ID],"&lt;&gt;"),DecisionSupportLinks[Decision link key (auto)],0)))</f>
      </c>
      <c r="O71" s="22" t="str">
        <f>IF(OR(A71="",COUNTIFS(DecisionSupportLinks[Decision ID],A71,DecisionSupportLinks[Record type],"Test",DecisionSupportLinks[Record ID],"&lt;&gt;")=0),"",INDEX(DecisionSupportLinks[Linked IDs (auto)],MATCH(A71&amp;"__Test__"&amp;COUNTIFS(DecisionSupportLinks[Decision ID],A71,DecisionSupportLinks[Record type],"Test",DecisionSupportLinks[Record ID],"&lt;&gt;"),DecisionSupportLinks[Decision link key (auto)],0)))</f>
      </c>
    </row>
    <row r="72" ht="46" customHeight="1">
      <c r="A72" s="11"/>
      <c r="B72" s="11"/>
      <c r="C72" s="11"/>
      <c r="D72" s="11"/>
      <c r="E72" s="11"/>
      <c r="F72" s="11"/>
      <c r="G72" s="23"/>
      <c r="H72" s="23"/>
      <c r="I72" s="11"/>
      <c r="J72" s="11"/>
      <c r="K72" s="11"/>
      <c r="L72" s="22" t="str">
        <f>IF(COUNTA(A72:K72)=0,"",IF(A72="","Add ID; ","")&amp;IF(AND(A72&lt;&gt;"",COUNTIF(DecisionsTable[Decision ID],A72)&gt;1),"Duplicate ID; ","")&amp;IF(B72="","Add claim link; ",IF(COUNTIF(ClaimsTable[Claim ID],B72)=0,"Unknown claim; ",""))&amp;IF(C72="","Select decision; ","")&amp;IF(D72="","Record basis; ","")&amp;IF(F72="","Assign decision owner; ","")&amp;IF(G72="","Set decision date; ","")&amp;IF(H72="","Set next review; ","")&amp;IF(I72="","Set triggers; ","")&amp;IF(AND(OR(C72="Proceed with conditions",C72="Restrict"),E72=""),"State conditions; ","")&amp;IF(AND(J72&lt;&gt;"",K72=""),"Explain fresh checking; ","")&amp;IF((SUMIFS(DecisionFindingLinks[Link issues (auto)],DecisionFindingLinks[Decision ID],A72)+SUMIFS(DecisionSupportLinks[Link issues (auto)],DecisionSupportLinks[Decision ID],A72))&gt;0,"Resolve decision links; ",""))</f>
      </c>
      <c r="M72" s="22" t="str">
        <f>IF(OR(A72="",COUNTIFS(DecisionFindingLinks[Decision ID],A72,DecisionFindingLinks[Finding ID],"&lt;&gt;")=0),"",INDEX(DecisionFindingLinks[Linked findings (auto)],MATCH(A72&amp;"__"&amp;COUNTIFS(DecisionFindingLinks[Decision ID],A72,DecisionFindingLinks[Finding ID],"&lt;&gt;"),DecisionFindingLinks[Decision link key (auto)],0)))</f>
      </c>
      <c r="N72" s="22" t="str">
        <f>IF(OR(A72="",COUNTIFS(DecisionSupportLinks[Decision ID],A72,DecisionSupportLinks[Record type],"Evidence",DecisionSupportLinks[Record ID],"&lt;&gt;")=0),"",INDEX(DecisionSupportLinks[Linked IDs (auto)],MATCH(A72&amp;"__Evidence__"&amp;COUNTIFS(DecisionSupportLinks[Decision ID],A72,DecisionSupportLinks[Record type],"Evidence",DecisionSupportLinks[Record ID],"&lt;&gt;"),DecisionSupportLinks[Decision link key (auto)],0)))</f>
      </c>
      <c r="O72" s="22" t="str">
        <f>IF(OR(A72="",COUNTIFS(DecisionSupportLinks[Decision ID],A72,DecisionSupportLinks[Record type],"Test",DecisionSupportLinks[Record ID],"&lt;&gt;")=0),"",INDEX(DecisionSupportLinks[Linked IDs (auto)],MATCH(A72&amp;"__Test__"&amp;COUNTIFS(DecisionSupportLinks[Decision ID],A72,DecisionSupportLinks[Record type],"Test",DecisionSupportLinks[Record ID],"&lt;&gt;"),DecisionSupportLinks[Decision link key (auto)],0)))</f>
      </c>
    </row>
    <row r="73" ht="46" customHeight="1">
      <c r="A73" s="11"/>
      <c r="B73" s="11"/>
      <c r="C73" s="11"/>
      <c r="D73" s="11"/>
      <c r="E73" s="11"/>
      <c r="F73" s="11"/>
      <c r="G73" s="23"/>
      <c r="H73" s="23"/>
      <c r="I73" s="11"/>
      <c r="J73" s="11"/>
      <c r="K73" s="11"/>
      <c r="L73" s="22" t="str">
        <f>IF(COUNTA(A73:K73)=0,"",IF(A73="","Add ID; ","")&amp;IF(AND(A73&lt;&gt;"",COUNTIF(DecisionsTable[Decision ID],A73)&gt;1),"Duplicate ID; ","")&amp;IF(B73="","Add claim link; ",IF(COUNTIF(ClaimsTable[Claim ID],B73)=0,"Unknown claim; ",""))&amp;IF(C73="","Select decision; ","")&amp;IF(D73="","Record basis; ","")&amp;IF(F73="","Assign decision owner; ","")&amp;IF(G73="","Set decision date; ","")&amp;IF(H73="","Set next review; ","")&amp;IF(I73="","Set triggers; ","")&amp;IF(AND(OR(C73="Proceed with conditions",C73="Restrict"),E73=""),"State conditions; ","")&amp;IF(AND(J73&lt;&gt;"",K73=""),"Explain fresh checking; ","")&amp;IF((SUMIFS(DecisionFindingLinks[Link issues (auto)],DecisionFindingLinks[Decision ID],A73)+SUMIFS(DecisionSupportLinks[Link issues (auto)],DecisionSupportLinks[Decision ID],A73))&gt;0,"Resolve decision links; ",""))</f>
      </c>
      <c r="M73" s="22" t="str">
        <f>IF(OR(A73="",COUNTIFS(DecisionFindingLinks[Decision ID],A73,DecisionFindingLinks[Finding ID],"&lt;&gt;")=0),"",INDEX(DecisionFindingLinks[Linked findings (auto)],MATCH(A73&amp;"__"&amp;COUNTIFS(DecisionFindingLinks[Decision ID],A73,DecisionFindingLinks[Finding ID],"&lt;&gt;"),DecisionFindingLinks[Decision link key (auto)],0)))</f>
      </c>
      <c r="N73" s="22" t="str">
        <f>IF(OR(A73="",COUNTIFS(DecisionSupportLinks[Decision ID],A73,DecisionSupportLinks[Record type],"Evidence",DecisionSupportLinks[Record ID],"&lt;&gt;")=0),"",INDEX(DecisionSupportLinks[Linked IDs (auto)],MATCH(A73&amp;"__Evidence__"&amp;COUNTIFS(DecisionSupportLinks[Decision ID],A73,DecisionSupportLinks[Record type],"Evidence",DecisionSupportLinks[Record ID],"&lt;&gt;"),DecisionSupportLinks[Decision link key (auto)],0)))</f>
      </c>
      <c r="O73" s="22" t="str">
        <f>IF(OR(A73="",COUNTIFS(DecisionSupportLinks[Decision ID],A73,DecisionSupportLinks[Record type],"Test",DecisionSupportLinks[Record ID],"&lt;&gt;")=0),"",INDEX(DecisionSupportLinks[Linked IDs (auto)],MATCH(A73&amp;"__Test__"&amp;COUNTIFS(DecisionSupportLinks[Decision ID],A73,DecisionSupportLinks[Record type],"Test",DecisionSupportLinks[Record ID],"&lt;&gt;"),DecisionSupportLinks[Decision link key (auto)],0)))</f>
      </c>
    </row>
    <row r="74" ht="46" customHeight="1">
      <c r="A74" s="11"/>
      <c r="B74" s="11"/>
      <c r="C74" s="11"/>
      <c r="D74" s="11"/>
      <c r="E74" s="11"/>
      <c r="F74" s="11"/>
      <c r="G74" s="23"/>
      <c r="H74" s="23"/>
      <c r="I74" s="11"/>
      <c r="J74" s="11"/>
      <c r="K74" s="11"/>
      <c r="L74" s="22" t="str">
        <f>IF(COUNTA(A74:K74)=0,"",IF(A74="","Add ID; ","")&amp;IF(AND(A74&lt;&gt;"",COUNTIF(DecisionsTable[Decision ID],A74)&gt;1),"Duplicate ID; ","")&amp;IF(B74="","Add claim link; ",IF(COUNTIF(ClaimsTable[Claim ID],B74)=0,"Unknown claim; ",""))&amp;IF(C74="","Select decision; ","")&amp;IF(D74="","Record basis; ","")&amp;IF(F74="","Assign decision owner; ","")&amp;IF(G74="","Set decision date; ","")&amp;IF(H74="","Set next review; ","")&amp;IF(I74="","Set triggers; ","")&amp;IF(AND(OR(C74="Proceed with conditions",C74="Restrict"),E74=""),"State conditions; ","")&amp;IF(AND(J74&lt;&gt;"",K74=""),"Explain fresh checking; ","")&amp;IF((SUMIFS(DecisionFindingLinks[Link issues (auto)],DecisionFindingLinks[Decision ID],A74)+SUMIFS(DecisionSupportLinks[Link issues (auto)],DecisionSupportLinks[Decision ID],A74))&gt;0,"Resolve decision links; ",""))</f>
      </c>
      <c r="M74" s="22" t="str">
        <f>IF(OR(A74="",COUNTIFS(DecisionFindingLinks[Decision ID],A74,DecisionFindingLinks[Finding ID],"&lt;&gt;")=0),"",INDEX(DecisionFindingLinks[Linked findings (auto)],MATCH(A74&amp;"__"&amp;COUNTIFS(DecisionFindingLinks[Decision ID],A74,DecisionFindingLinks[Finding ID],"&lt;&gt;"),DecisionFindingLinks[Decision link key (auto)],0)))</f>
      </c>
      <c r="N74" s="22" t="str">
        <f>IF(OR(A74="",COUNTIFS(DecisionSupportLinks[Decision ID],A74,DecisionSupportLinks[Record type],"Evidence",DecisionSupportLinks[Record ID],"&lt;&gt;")=0),"",INDEX(DecisionSupportLinks[Linked IDs (auto)],MATCH(A74&amp;"__Evidence__"&amp;COUNTIFS(DecisionSupportLinks[Decision ID],A74,DecisionSupportLinks[Record type],"Evidence",DecisionSupportLinks[Record ID],"&lt;&gt;"),DecisionSupportLinks[Decision link key (auto)],0)))</f>
      </c>
      <c r="O74" s="22" t="str">
        <f>IF(OR(A74="",COUNTIFS(DecisionSupportLinks[Decision ID],A74,DecisionSupportLinks[Record type],"Test",DecisionSupportLinks[Record ID],"&lt;&gt;")=0),"",INDEX(DecisionSupportLinks[Linked IDs (auto)],MATCH(A74&amp;"__Test__"&amp;COUNTIFS(DecisionSupportLinks[Decision ID],A74,DecisionSupportLinks[Record type],"Test",DecisionSupportLinks[Record ID],"&lt;&gt;"),DecisionSupportLinks[Decision link key (auto)],0)))</f>
      </c>
    </row>
    <row r="75" ht="46" customHeight="1">
      <c r="A75" s="11"/>
      <c r="B75" s="11"/>
      <c r="C75" s="11"/>
      <c r="D75" s="11"/>
      <c r="E75" s="11"/>
      <c r="F75" s="11"/>
      <c r="G75" s="23"/>
      <c r="H75" s="23"/>
      <c r="I75" s="11"/>
      <c r="J75" s="11"/>
      <c r="K75" s="11"/>
      <c r="L75" s="22" t="str">
        <f>IF(COUNTA(A75:K75)=0,"",IF(A75="","Add ID; ","")&amp;IF(AND(A75&lt;&gt;"",COUNTIF(DecisionsTable[Decision ID],A75)&gt;1),"Duplicate ID; ","")&amp;IF(B75="","Add claim link; ",IF(COUNTIF(ClaimsTable[Claim ID],B75)=0,"Unknown claim; ",""))&amp;IF(C75="","Select decision; ","")&amp;IF(D75="","Record basis; ","")&amp;IF(F75="","Assign decision owner; ","")&amp;IF(G75="","Set decision date; ","")&amp;IF(H75="","Set next review; ","")&amp;IF(I75="","Set triggers; ","")&amp;IF(AND(OR(C75="Proceed with conditions",C75="Restrict"),E75=""),"State conditions; ","")&amp;IF(AND(J75&lt;&gt;"",K75=""),"Explain fresh checking; ","")&amp;IF((SUMIFS(DecisionFindingLinks[Link issues (auto)],DecisionFindingLinks[Decision ID],A75)+SUMIFS(DecisionSupportLinks[Link issues (auto)],DecisionSupportLinks[Decision ID],A75))&gt;0,"Resolve decision links; ",""))</f>
      </c>
      <c r="M75" s="22" t="str">
        <f>IF(OR(A75="",COUNTIFS(DecisionFindingLinks[Decision ID],A75,DecisionFindingLinks[Finding ID],"&lt;&gt;")=0),"",INDEX(DecisionFindingLinks[Linked findings (auto)],MATCH(A75&amp;"__"&amp;COUNTIFS(DecisionFindingLinks[Decision ID],A75,DecisionFindingLinks[Finding ID],"&lt;&gt;"),DecisionFindingLinks[Decision link key (auto)],0)))</f>
      </c>
      <c r="N75" s="22" t="str">
        <f>IF(OR(A75="",COUNTIFS(DecisionSupportLinks[Decision ID],A75,DecisionSupportLinks[Record type],"Evidence",DecisionSupportLinks[Record ID],"&lt;&gt;")=0),"",INDEX(DecisionSupportLinks[Linked IDs (auto)],MATCH(A75&amp;"__Evidence__"&amp;COUNTIFS(DecisionSupportLinks[Decision ID],A75,DecisionSupportLinks[Record type],"Evidence",DecisionSupportLinks[Record ID],"&lt;&gt;"),DecisionSupportLinks[Decision link key (auto)],0)))</f>
      </c>
      <c r="O75" s="22" t="str">
        <f>IF(OR(A75="",COUNTIFS(DecisionSupportLinks[Decision ID],A75,DecisionSupportLinks[Record type],"Test",DecisionSupportLinks[Record ID],"&lt;&gt;")=0),"",INDEX(DecisionSupportLinks[Linked IDs (auto)],MATCH(A75&amp;"__Test__"&amp;COUNTIFS(DecisionSupportLinks[Decision ID],A75,DecisionSupportLinks[Record type],"Test",DecisionSupportLinks[Record ID],"&lt;&gt;"),DecisionSupportLinks[Decision link key (auto)],0)))</f>
      </c>
    </row>
    <row r="76" ht="46" customHeight="1">
      <c r="A76" s="11"/>
      <c r="B76" s="11"/>
      <c r="C76" s="11"/>
      <c r="D76" s="11"/>
      <c r="E76" s="11"/>
      <c r="F76" s="11"/>
      <c r="G76" s="23"/>
      <c r="H76" s="23"/>
      <c r="I76" s="11"/>
      <c r="J76" s="11"/>
      <c r="K76" s="11"/>
      <c r="L76" s="22" t="str">
        <f>IF(COUNTA(A76:K76)=0,"",IF(A76="","Add ID; ","")&amp;IF(AND(A76&lt;&gt;"",COUNTIF(DecisionsTable[Decision ID],A76)&gt;1),"Duplicate ID; ","")&amp;IF(B76="","Add claim link; ",IF(COUNTIF(ClaimsTable[Claim ID],B76)=0,"Unknown claim; ",""))&amp;IF(C76="","Select decision; ","")&amp;IF(D76="","Record basis; ","")&amp;IF(F76="","Assign decision owner; ","")&amp;IF(G76="","Set decision date; ","")&amp;IF(H76="","Set next review; ","")&amp;IF(I76="","Set triggers; ","")&amp;IF(AND(OR(C76="Proceed with conditions",C76="Restrict"),E76=""),"State conditions; ","")&amp;IF(AND(J76&lt;&gt;"",K76=""),"Explain fresh checking; ","")&amp;IF((SUMIFS(DecisionFindingLinks[Link issues (auto)],DecisionFindingLinks[Decision ID],A76)+SUMIFS(DecisionSupportLinks[Link issues (auto)],DecisionSupportLinks[Decision ID],A76))&gt;0,"Resolve decision links; ",""))</f>
      </c>
      <c r="M76" s="22" t="str">
        <f>IF(OR(A76="",COUNTIFS(DecisionFindingLinks[Decision ID],A76,DecisionFindingLinks[Finding ID],"&lt;&gt;")=0),"",INDEX(DecisionFindingLinks[Linked findings (auto)],MATCH(A76&amp;"__"&amp;COUNTIFS(DecisionFindingLinks[Decision ID],A76,DecisionFindingLinks[Finding ID],"&lt;&gt;"),DecisionFindingLinks[Decision link key (auto)],0)))</f>
      </c>
      <c r="N76" s="22" t="str">
        <f>IF(OR(A76="",COUNTIFS(DecisionSupportLinks[Decision ID],A76,DecisionSupportLinks[Record type],"Evidence",DecisionSupportLinks[Record ID],"&lt;&gt;")=0),"",INDEX(DecisionSupportLinks[Linked IDs (auto)],MATCH(A76&amp;"__Evidence__"&amp;COUNTIFS(DecisionSupportLinks[Decision ID],A76,DecisionSupportLinks[Record type],"Evidence",DecisionSupportLinks[Record ID],"&lt;&gt;"),DecisionSupportLinks[Decision link key (auto)],0)))</f>
      </c>
      <c r="O76" s="22" t="str">
        <f>IF(OR(A76="",COUNTIFS(DecisionSupportLinks[Decision ID],A76,DecisionSupportLinks[Record type],"Test",DecisionSupportLinks[Record ID],"&lt;&gt;")=0),"",INDEX(DecisionSupportLinks[Linked IDs (auto)],MATCH(A76&amp;"__Test__"&amp;COUNTIFS(DecisionSupportLinks[Decision ID],A76,DecisionSupportLinks[Record type],"Test",DecisionSupportLinks[Record ID],"&lt;&gt;"),DecisionSupportLinks[Decision link key (auto)],0)))</f>
      </c>
    </row>
    <row r="77" ht="46" customHeight="1">
      <c r="A77" s="11"/>
      <c r="B77" s="11"/>
      <c r="C77" s="11"/>
      <c r="D77" s="11"/>
      <c r="E77" s="11"/>
      <c r="F77" s="11"/>
      <c r="G77" s="23"/>
      <c r="H77" s="23"/>
      <c r="I77" s="11"/>
      <c r="J77" s="11"/>
      <c r="K77" s="11"/>
      <c r="L77" s="22" t="str">
        <f>IF(COUNTA(A77:K77)=0,"",IF(A77="","Add ID; ","")&amp;IF(AND(A77&lt;&gt;"",COUNTIF(DecisionsTable[Decision ID],A77)&gt;1),"Duplicate ID; ","")&amp;IF(B77="","Add claim link; ",IF(COUNTIF(ClaimsTable[Claim ID],B77)=0,"Unknown claim; ",""))&amp;IF(C77="","Select decision; ","")&amp;IF(D77="","Record basis; ","")&amp;IF(F77="","Assign decision owner; ","")&amp;IF(G77="","Set decision date; ","")&amp;IF(H77="","Set next review; ","")&amp;IF(I77="","Set triggers; ","")&amp;IF(AND(OR(C77="Proceed with conditions",C77="Restrict"),E77=""),"State conditions; ","")&amp;IF(AND(J77&lt;&gt;"",K77=""),"Explain fresh checking; ","")&amp;IF((SUMIFS(DecisionFindingLinks[Link issues (auto)],DecisionFindingLinks[Decision ID],A77)+SUMIFS(DecisionSupportLinks[Link issues (auto)],DecisionSupportLinks[Decision ID],A77))&gt;0,"Resolve decision links; ",""))</f>
      </c>
      <c r="M77" s="22" t="str">
        <f>IF(OR(A77="",COUNTIFS(DecisionFindingLinks[Decision ID],A77,DecisionFindingLinks[Finding ID],"&lt;&gt;")=0),"",INDEX(DecisionFindingLinks[Linked findings (auto)],MATCH(A77&amp;"__"&amp;COUNTIFS(DecisionFindingLinks[Decision ID],A77,DecisionFindingLinks[Finding ID],"&lt;&gt;"),DecisionFindingLinks[Decision link key (auto)],0)))</f>
      </c>
      <c r="N77" s="22" t="str">
        <f>IF(OR(A77="",COUNTIFS(DecisionSupportLinks[Decision ID],A77,DecisionSupportLinks[Record type],"Evidence",DecisionSupportLinks[Record ID],"&lt;&gt;")=0),"",INDEX(DecisionSupportLinks[Linked IDs (auto)],MATCH(A77&amp;"__Evidence__"&amp;COUNTIFS(DecisionSupportLinks[Decision ID],A77,DecisionSupportLinks[Record type],"Evidence",DecisionSupportLinks[Record ID],"&lt;&gt;"),DecisionSupportLinks[Decision link key (auto)],0)))</f>
      </c>
      <c r="O77" s="22" t="str">
        <f>IF(OR(A77="",COUNTIFS(DecisionSupportLinks[Decision ID],A77,DecisionSupportLinks[Record type],"Test",DecisionSupportLinks[Record ID],"&lt;&gt;")=0),"",INDEX(DecisionSupportLinks[Linked IDs (auto)],MATCH(A77&amp;"__Test__"&amp;COUNTIFS(DecisionSupportLinks[Decision ID],A77,DecisionSupportLinks[Record type],"Test",DecisionSupportLinks[Record ID],"&lt;&gt;"),DecisionSupportLinks[Decision link key (auto)],0)))</f>
      </c>
    </row>
    <row r="78" ht="46" customHeight="1">
      <c r="A78" s="11"/>
      <c r="B78" s="11"/>
      <c r="C78" s="11"/>
      <c r="D78" s="11"/>
      <c r="E78" s="11"/>
      <c r="F78" s="11"/>
      <c r="G78" s="23"/>
      <c r="H78" s="23"/>
      <c r="I78" s="11"/>
      <c r="J78" s="11"/>
      <c r="K78" s="11"/>
      <c r="L78" s="22" t="str">
        <f>IF(COUNTA(A78:K78)=0,"",IF(A78="","Add ID; ","")&amp;IF(AND(A78&lt;&gt;"",COUNTIF(DecisionsTable[Decision ID],A78)&gt;1),"Duplicate ID; ","")&amp;IF(B78="","Add claim link; ",IF(COUNTIF(ClaimsTable[Claim ID],B78)=0,"Unknown claim; ",""))&amp;IF(C78="","Select decision; ","")&amp;IF(D78="","Record basis; ","")&amp;IF(F78="","Assign decision owner; ","")&amp;IF(G78="","Set decision date; ","")&amp;IF(H78="","Set next review; ","")&amp;IF(I78="","Set triggers; ","")&amp;IF(AND(OR(C78="Proceed with conditions",C78="Restrict"),E78=""),"State conditions; ","")&amp;IF(AND(J78&lt;&gt;"",K78=""),"Explain fresh checking; ","")&amp;IF((SUMIFS(DecisionFindingLinks[Link issues (auto)],DecisionFindingLinks[Decision ID],A78)+SUMIFS(DecisionSupportLinks[Link issues (auto)],DecisionSupportLinks[Decision ID],A78))&gt;0,"Resolve decision links; ",""))</f>
      </c>
      <c r="M78" s="22" t="str">
        <f>IF(OR(A78="",COUNTIFS(DecisionFindingLinks[Decision ID],A78,DecisionFindingLinks[Finding ID],"&lt;&gt;")=0),"",INDEX(DecisionFindingLinks[Linked findings (auto)],MATCH(A78&amp;"__"&amp;COUNTIFS(DecisionFindingLinks[Decision ID],A78,DecisionFindingLinks[Finding ID],"&lt;&gt;"),DecisionFindingLinks[Decision link key (auto)],0)))</f>
      </c>
      <c r="N78" s="22" t="str">
        <f>IF(OR(A78="",COUNTIFS(DecisionSupportLinks[Decision ID],A78,DecisionSupportLinks[Record type],"Evidence",DecisionSupportLinks[Record ID],"&lt;&gt;")=0),"",INDEX(DecisionSupportLinks[Linked IDs (auto)],MATCH(A78&amp;"__Evidence__"&amp;COUNTIFS(DecisionSupportLinks[Decision ID],A78,DecisionSupportLinks[Record type],"Evidence",DecisionSupportLinks[Record ID],"&lt;&gt;"),DecisionSupportLinks[Decision link key (auto)],0)))</f>
      </c>
      <c r="O78" s="22" t="str">
        <f>IF(OR(A78="",COUNTIFS(DecisionSupportLinks[Decision ID],A78,DecisionSupportLinks[Record type],"Test",DecisionSupportLinks[Record ID],"&lt;&gt;")=0),"",INDEX(DecisionSupportLinks[Linked IDs (auto)],MATCH(A78&amp;"__Test__"&amp;COUNTIFS(DecisionSupportLinks[Decision ID],A78,DecisionSupportLinks[Record type],"Test",DecisionSupportLinks[Record ID],"&lt;&gt;"),DecisionSupportLinks[Decision link key (auto)],0)))</f>
      </c>
    </row>
    <row r="79" ht="46" customHeight="1">
      <c r="A79" s="11"/>
      <c r="B79" s="11"/>
      <c r="C79" s="11"/>
      <c r="D79" s="11"/>
      <c r="E79" s="11"/>
      <c r="F79" s="11"/>
      <c r="G79" s="23"/>
      <c r="H79" s="23"/>
      <c r="I79" s="11"/>
      <c r="J79" s="11"/>
      <c r="K79" s="11"/>
      <c r="L79" s="22" t="str">
        <f>IF(COUNTA(A79:K79)=0,"",IF(A79="","Add ID; ","")&amp;IF(AND(A79&lt;&gt;"",COUNTIF(DecisionsTable[Decision ID],A79)&gt;1),"Duplicate ID; ","")&amp;IF(B79="","Add claim link; ",IF(COUNTIF(ClaimsTable[Claim ID],B79)=0,"Unknown claim; ",""))&amp;IF(C79="","Select decision; ","")&amp;IF(D79="","Record basis; ","")&amp;IF(F79="","Assign decision owner; ","")&amp;IF(G79="","Set decision date; ","")&amp;IF(H79="","Set next review; ","")&amp;IF(I79="","Set triggers; ","")&amp;IF(AND(OR(C79="Proceed with conditions",C79="Restrict"),E79=""),"State conditions; ","")&amp;IF(AND(J79&lt;&gt;"",K79=""),"Explain fresh checking; ","")&amp;IF((SUMIFS(DecisionFindingLinks[Link issues (auto)],DecisionFindingLinks[Decision ID],A79)+SUMIFS(DecisionSupportLinks[Link issues (auto)],DecisionSupportLinks[Decision ID],A79))&gt;0,"Resolve decision links; ",""))</f>
      </c>
      <c r="M79" s="22" t="str">
        <f>IF(OR(A79="",COUNTIFS(DecisionFindingLinks[Decision ID],A79,DecisionFindingLinks[Finding ID],"&lt;&gt;")=0),"",INDEX(DecisionFindingLinks[Linked findings (auto)],MATCH(A79&amp;"__"&amp;COUNTIFS(DecisionFindingLinks[Decision ID],A79,DecisionFindingLinks[Finding ID],"&lt;&gt;"),DecisionFindingLinks[Decision link key (auto)],0)))</f>
      </c>
      <c r="N79" s="22" t="str">
        <f>IF(OR(A79="",COUNTIFS(DecisionSupportLinks[Decision ID],A79,DecisionSupportLinks[Record type],"Evidence",DecisionSupportLinks[Record ID],"&lt;&gt;")=0),"",INDEX(DecisionSupportLinks[Linked IDs (auto)],MATCH(A79&amp;"__Evidence__"&amp;COUNTIFS(DecisionSupportLinks[Decision ID],A79,DecisionSupportLinks[Record type],"Evidence",DecisionSupportLinks[Record ID],"&lt;&gt;"),DecisionSupportLinks[Decision link key (auto)],0)))</f>
      </c>
      <c r="O79" s="22" t="str">
        <f>IF(OR(A79="",COUNTIFS(DecisionSupportLinks[Decision ID],A79,DecisionSupportLinks[Record type],"Test",DecisionSupportLinks[Record ID],"&lt;&gt;")=0),"",INDEX(DecisionSupportLinks[Linked IDs (auto)],MATCH(A79&amp;"__Test__"&amp;COUNTIFS(DecisionSupportLinks[Decision ID],A79,DecisionSupportLinks[Record type],"Test",DecisionSupportLinks[Record ID],"&lt;&gt;"),DecisionSupportLinks[Decision link key (auto)],0)))</f>
      </c>
    </row>
    <row r="80" ht="46" customHeight="1">
      <c r="A80" s="11"/>
      <c r="B80" s="11"/>
      <c r="C80" s="11"/>
      <c r="D80" s="11"/>
      <c r="E80" s="11"/>
      <c r="F80" s="11"/>
      <c r="G80" s="23"/>
      <c r="H80" s="23"/>
      <c r="I80" s="11"/>
      <c r="J80" s="11"/>
      <c r="K80" s="11"/>
      <c r="L80" s="22" t="str">
        <f>IF(COUNTA(A80:K80)=0,"",IF(A80="","Add ID; ","")&amp;IF(AND(A80&lt;&gt;"",COUNTIF(DecisionsTable[Decision ID],A80)&gt;1),"Duplicate ID; ","")&amp;IF(B80="","Add claim link; ",IF(COUNTIF(ClaimsTable[Claim ID],B80)=0,"Unknown claim; ",""))&amp;IF(C80="","Select decision; ","")&amp;IF(D80="","Record basis; ","")&amp;IF(F80="","Assign decision owner; ","")&amp;IF(G80="","Set decision date; ","")&amp;IF(H80="","Set next review; ","")&amp;IF(I80="","Set triggers; ","")&amp;IF(AND(OR(C80="Proceed with conditions",C80="Restrict"),E80=""),"State conditions; ","")&amp;IF(AND(J80&lt;&gt;"",K80=""),"Explain fresh checking; ","")&amp;IF((SUMIFS(DecisionFindingLinks[Link issues (auto)],DecisionFindingLinks[Decision ID],A80)+SUMIFS(DecisionSupportLinks[Link issues (auto)],DecisionSupportLinks[Decision ID],A80))&gt;0,"Resolve decision links; ",""))</f>
      </c>
      <c r="M80" s="22" t="str">
        <f>IF(OR(A80="",COUNTIFS(DecisionFindingLinks[Decision ID],A80,DecisionFindingLinks[Finding ID],"&lt;&gt;")=0),"",INDEX(DecisionFindingLinks[Linked findings (auto)],MATCH(A80&amp;"__"&amp;COUNTIFS(DecisionFindingLinks[Decision ID],A80,DecisionFindingLinks[Finding ID],"&lt;&gt;"),DecisionFindingLinks[Decision link key (auto)],0)))</f>
      </c>
      <c r="N80" s="22" t="str">
        <f>IF(OR(A80="",COUNTIFS(DecisionSupportLinks[Decision ID],A80,DecisionSupportLinks[Record type],"Evidence",DecisionSupportLinks[Record ID],"&lt;&gt;")=0),"",INDEX(DecisionSupportLinks[Linked IDs (auto)],MATCH(A80&amp;"__Evidence__"&amp;COUNTIFS(DecisionSupportLinks[Decision ID],A80,DecisionSupportLinks[Record type],"Evidence",DecisionSupportLinks[Record ID],"&lt;&gt;"),DecisionSupportLinks[Decision link key (auto)],0)))</f>
      </c>
      <c r="O80" s="22" t="str">
        <f>IF(OR(A80="",COUNTIFS(DecisionSupportLinks[Decision ID],A80,DecisionSupportLinks[Record type],"Test",DecisionSupportLinks[Record ID],"&lt;&gt;")=0),"",INDEX(DecisionSupportLinks[Linked IDs (auto)],MATCH(A80&amp;"__Test__"&amp;COUNTIFS(DecisionSupportLinks[Decision ID],A80,DecisionSupportLinks[Record type],"Test",DecisionSupportLinks[Record ID],"&lt;&gt;"),DecisionSupportLinks[Decision link key (auto)],0)))</f>
      </c>
    </row>
    <row r="81" ht="46" customHeight="1">
      <c r="A81" s="11"/>
      <c r="B81" s="11"/>
      <c r="C81" s="11"/>
      <c r="D81" s="11"/>
      <c r="E81" s="11"/>
      <c r="F81" s="11"/>
      <c r="G81" s="23"/>
      <c r="H81" s="23"/>
      <c r="I81" s="11"/>
      <c r="J81" s="11"/>
      <c r="K81" s="11"/>
      <c r="L81" s="22" t="str">
        <f>IF(COUNTA(A81:K81)=0,"",IF(A81="","Add ID; ","")&amp;IF(AND(A81&lt;&gt;"",COUNTIF(DecisionsTable[Decision ID],A81)&gt;1),"Duplicate ID; ","")&amp;IF(B81="","Add claim link; ",IF(COUNTIF(ClaimsTable[Claim ID],B81)=0,"Unknown claim; ",""))&amp;IF(C81="","Select decision; ","")&amp;IF(D81="","Record basis; ","")&amp;IF(F81="","Assign decision owner; ","")&amp;IF(G81="","Set decision date; ","")&amp;IF(H81="","Set next review; ","")&amp;IF(I81="","Set triggers; ","")&amp;IF(AND(OR(C81="Proceed with conditions",C81="Restrict"),E81=""),"State conditions; ","")&amp;IF(AND(J81&lt;&gt;"",K81=""),"Explain fresh checking; ","")&amp;IF((SUMIFS(DecisionFindingLinks[Link issues (auto)],DecisionFindingLinks[Decision ID],A81)+SUMIFS(DecisionSupportLinks[Link issues (auto)],DecisionSupportLinks[Decision ID],A81))&gt;0,"Resolve decision links; ",""))</f>
      </c>
      <c r="M81" s="22" t="str">
        <f>IF(OR(A81="",COUNTIFS(DecisionFindingLinks[Decision ID],A81,DecisionFindingLinks[Finding ID],"&lt;&gt;")=0),"",INDEX(DecisionFindingLinks[Linked findings (auto)],MATCH(A81&amp;"__"&amp;COUNTIFS(DecisionFindingLinks[Decision ID],A81,DecisionFindingLinks[Finding ID],"&lt;&gt;"),DecisionFindingLinks[Decision link key (auto)],0)))</f>
      </c>
      <c r="N81" s="22" t="str">
        <f>IF(OR(A81="",COUNTIFS(DecisionSupportLinks[Decision ID],A81,DecisionSupportLinks[Record type],"Evidence",DecisionSupportLinks[Record ID],"&lt;&gt;")=0),"",INDEX(DecisionSupportLinks[Linked IDs (auto)],MATCH(A81&amp;"__Evidence__"&amp;COUNTIFS(DecisionSupportLinks[Decision ID],A81,DecisionSupportLinks[Record type],"Evidence",DecisionSupportLinks[Record ID],"&lt;&gt;"),DecisionSupportLinks[Decision link key (auto)],0)))</f>
      </c>
      <c r="O81" s="22" t="str">
        <f>IF(OR(A81="",COUNTIFS(DecisionSupportLinks[Decision ID],A81,DecisionSupportLinks[Record type],"Test",DecisionSupportLinks[Record ID],"&lt;&gt;")=0),"",INDEX(DecisionSupportLinks[Linked IDs (auto)],MATCH(A81&amp;"__Test__"&amp;COUNTIFS(DecisionSupportLinks[Decision ID],A81,DecisionSupportLinks[Record type],"Test",DecisionSupportLinks[Record ID],"&lt;&gt;"),DecisionSupportLinks[Decision link key (auto)],0)))</f>
      </c>
    </row>
    <row r="82" ht="46" customHeight="1">
      <c r="A82" s="11"/>
      <c r="B82" s="11"/>
      <c r="C82" s="11"/>
      <c r="D82" s="11"/>
      <c r="E82" s="11"/>
      <c r="F82" s="11"/>
      <c r="G82" s="23"/>
      <c r="H82" s="23"/>
      <c r="I82" s="11"/>
      <c r="J82" s="11"/>
      <c r="K82" s="11"/>
      <c r="L82" s="22" t="str">
        <f>IF(COUNTA(A82:K82)=0,"",IF(A82="","Add ID; ","")&amp;IF(AND(A82&lt;&gt;"",COUNTIF(DecisionsTable[Decision ID],A82)&gt;1),"Duplicate ID; ","")&amp;IF(B82="","Add claim link; ",IF(COUNTIF(ClaimsTable[Claim ID],B82)=0,"Unknown claim; ",""))&amp;IF(C82="","Select decision; ","")&amp;IF(D82="","Record basis; ","")&amp;IF(F82="","Assign decision owner; ","")&amp;IF(G82="","Set decision date; ","")&amp;IF(H82="","Set next review; ","")&amp;IF(I82="","Set triggers; ","")&amp;IF(AND(OR(C82="Proceed with conditions",C82="Restrict"),E82=""),"State conditions; ","")&amp;IF(AND(J82&lt;&gt;"",K82=""),"Explain fresh checking; ","")&amp;IF((SUMIFS(DecisionFindingLinks[Link issues (auto)],DecisionFindingLinks[Decision ID],A82)+SUMIFS(DecisionSupportLinks[Link issues (auto)],DecisionSupportLinks[Decision ID],A82))&gt;0,"Resolve decision links; ",""))</f>
      </c>
      <c r="M82" s="22" t="str">
        <f>IF(OR(A82="",COUNTIFS(DecisionFindingLinks[Decision ID],A82,DecisionFindingLinks[Finding ID],"&lt;&gt;")=0),"",INDEX(DecisionFindingLinks[Linked findings (auto)],MATCH(A82&amp;"__"&amp;COUNTIFS(DecisionFindingLinks[Decision ID],A82,DecisionFindingLinks[Finding ID],"&lt;&gt;"),DecisionFindingLinks[Decision link key (auto)],0)))</f>
      </c>
      <c r="N82" s="22" t="str">
        <f>IF(OR(A82="",COUNTIFS(DecisionSupportLinks[Decision ID],A82,DecisionSupportLinks[Record type],"Evidence",DecisionSupportLinks[Record ID],"&lt;&gt;")=0),"",INDEX(DecisionSupportLinks[Linked IDs (auto)],MATCH(A82&amp;"__Evidence__"&amp;COUNTIFS(DecisionSupportLinks[Decision ID],A82,DecisionSupportLinks[Record type],"Evidence",DecisionSupportLinks[Record ID],"&lt;&gt;"),DecisionSupportLinks[Decision link key (auto)],0)))</f>
      </c>
      <c r="O82" s="22" t="str">
        <f>IF(OR(A82="",COUNTIFS(DecisionSupportLinks[Decision ID],A82,DecisionSupportLinks[Record type],"Test",DecisionSupportLinks[Record ID],"&lt;&gt;")=0),"",INDEX(DecisionSupportLinks[Linked IDs (auto)],MATCH(A82&amp;"__Test__"&amp;COUNTIFS(DecisionSupportLinks[Decision ID],A82,DecisionSupportLinks[Record type],"Test",DecisionSupportLinks[Record ID],"&lt;&gt;"),DecisionSupportLinks[Decision link key (auto)],0)))</f>
      </c>
    </row>
    <row r="83" ht="46" customHeight="1">
      <c r="A83" s="11"/>
      <c r="B83" s="11"/>
      <c r="C83" s="11"/>
      <c r="D83" s="11"/>
      <c r="E83" s="11"/>
      <c r="F83" s="11"/>
      <c r="G83" s="23"/>
      <c r="H83" s="23"/>
      <c r="I83" s="11"/>
      <c r="J83" s="11"/>
      <c r="K83" s="11"/>
      <c r="L83" s="22" t="str">
        <f>IF(COUNTA(A83:K83)=0,"",IF(A83="","Add ID; ","")&amp;IF(AND(A83&lt;&gt;"",COUNTIF(DecisionsTable[Decision ID],A83)&gt;1),"Duplicate ID; ","")&amp;IF(B83="","Add claim link; ",IF(COUNTIF(ClaimsTable[Claim ID],B83)=0,"Unknown claim; ",""))&amp;IF(C83="","Select decision; ","")&amp;IF(D83="","Record basis; ","")&amp;IF(F83="","Assign decision owner; ","")&amp;IF(G83="","Set decision date; ","")&amp;IF(H83="","Set next review; ","")&amp;IF(I83="","Set triggers; ","")&amp;IF(AND(OR(C83="Proceed with conditions",C83="Restrict"),E83=""),"State conditions; ","")&amp;IF(AND(J83&lt;&gt;"",K83=""),"Explain fresh checking; ","")&amp;IF((SUMIFS(DecisionFindingLinks[Link issues (auto)],DecisionFindingLinks[Decision ID],A83)+SUMIFS(DecisionSupportLinks[Link issues (auto)],DecisionSupportLinks[Decision ID],A83))&gt;0,"Resolve decision links; ",""))</f>
      </c>
      <c r="M83" s="22" t="str">
        <f>IF(OR(A83="",COUNTIFS(DecisionFindingLinks[Decision ID],A83,DecisionFindingLinks[Finding ID],"&lt;&gt;")=0),"",INDEX(DecisionFindingLinks[Linked findings (auto)],MATCH(A83&amp;"__"&amp;COUNTIFS(DecisionFindingLinks[Decision ID],A83,DecisionFindingLinks[Finding ID],"&lt;&gt;"),DecisionFindingLinks[Decision link key (auto)],0)))</f>
      </c>
      <c r="N83" s="22" t="str">
        <f>IF(OR(A83="",COUNTIFS(DecisionSupportLinks[Decision ID],A83,DecisionSupportLinks[Record type],"Evidence",DecisionSupportLinks[Record ID],"&lt;&gt;")=0),"",INDEX(DecisionSupportLinks[Linked IDs (auto)],MATCH(A83&amp;"__Evidence__"&amp;COUNTIFS(DecisionSupportLinks[Decision ID],A83,DecisionSupportLinks[Record type],"Evidence",DecisionSupportLinks[Record ID],"&lt;&gt;"),DecisionSupportLinks[Decision link key (auto)],0)))</f>
      </c>
      <c r="O83" s="22" t="str">
        <f>IF(OR(A83="",COUNTIFS(DecisionSupportLinks[Decision ID],A83,DecisionSupportLinks[Record type],"Test",DecisionSupportLinks[Record ID],"&lt;&gt;")=0),"",INDEX(DecisionSupportLinks[Linked IDs (auto)],MATCH(A83&amp;"__Test__"&amp;COUNTIFS(DecisionSupportLinks[Decision ID],A83,DecisionSupportLinks[Record type],"Test",DecisionSupportLinks[Record ID],"&lt;&gt;"),DecisionSupportLinks[Decision link key (auto)],0)))</f>
      </c>
    </row>
    <row r="84" ht="46" customHeight="1">
      <c r="A84" s="11"/>
      <c r="B84" s="11"/>
      <c r="C84" s="11"/>
      <c r="D84" s="11"/>
      <c r="E84" s="11"/>
      <c r="F84" s="11"/>
      <c r="G84" s="23"/>
      <c r="H84" s="23"/>
      <c r="I84" s="11"/>
      <c r="J84" s="11"/>
      <c r="K84" s="11"/>
      <c r="L84" s="22" t="str">
        <f>IF(COUNTA(A84:K84)=0,"",IF(A84="","Add ID; ","")&amp;IF(AND(A84&lt;&gt;"",COUNTIF(DecisionsTable[Decision ID],A84)&gt;1),"Duplicate ID; ","")&amp;IF(B84="","Add claim link; ",IF(COUNTIF(ClaimsTable[Claim ID],B84)=0,"Unknown claim; ",""))&amp;IF(C84="","Select decision; ","")&amp;IF(D84="","Record basis; ","")&amp;IF(F84="","Assign decision owner; ","")&amp;IF(G84="","Set decision date; ","")&amp;IF(H84="","Set next review; ","")&amp;IF(I84="","Set triggers; ","")&amp;IF(AND(OR(C84="Proceed with conditions",C84="Restrict"),E84=""),"State conditions; ","")&amp;IF(AND(J84&lt;&gt;"",K84=""),"Explain fresh checking; ","")&amp;IF((SUMIFS(DecisionFindingLinks[Link issues (auto)],DecisionFindingLinks[Decision ID],A84)+SUMIFS(DecisionSupportLinks[Link issues (auto)],DecisionSupportLinks[Decision ID],A84))&gt;0,"Resolve decision links; ",""))</f>
      </c>
      <c r="M84" s="22" t="str">
        <f>IF(OR(A84="",COUNTIFS(DecisionFindingLinks[Decision ID],A84,DecisionFindingLinks[Finding ID],"&lt;&gt;")=0),"",INDEX(DecisionFindingLinks[Linked findings (auto)],MATCH(A84&amp;"__"&amp;COUNTIFS(DecisionFindingLinks[Decision ID],A84,DecisionFindingLinks[Finding ID],"&lt;&gt;"),DecisionFindingLinks[Decision link key (auto)],0)))</f>
      </c>
      <c r="N84" s="22" t="str">
        <f>IF(OR(A84="",COUNTIFS(DecisionSupportLinks[Decision ID],A84,DecisionSupportLinks[Record type],"Evidence",DecisionSupportLinks[Record ID],"&lt;&gt;")=0),"",INDEX(DecisionSupportLinks[Linked IDs (auto)],MATCH(A84&amp;"__Evidence__"&amp;COUNTIFS(DecisionSupportLinks[Decision ID],A84,DecisionSupportLinks[Record type],"Evidence",DecisionSupportLinks[Record ID],"&lt;&gt;"),DecisionSupportLinks[Decision link key (auto)],0)))</f>
      </c>
      <c r="O84" s="22" t="str">
        <f>IF(OR(A84="",COUNTIFS(DecisionSupportLinks[Decision ID],A84,DecisionSupportLinks[Record type],"Test",DecisionSupportLinks[Record ID],"&lt;&gt;")=0),"",INDEX(DecisionSupportLinks[Linked IDs (auto)],MATCH(A84&amp;"__Test__"&amp;COUNTIFS(DecisionSupportLinks[Decision ID],A84,DecisionSupportLinks[Record type],"Test",DecisionSupportLinks[Record ID],"&lt;&gt;"),DecisionSupportLinks[Decision link key (auto)],0)))</f>
      </c>
    </row>
    <row r="85" ht="46" customHeight="1">
      <c r="A85" s="11"/>
      <c r="B85" s="11"/>
      <c r="C85" s="11"/>
      <c r="D85" s="11"/>
      <c r="E85" s="11"/>
      <c r="F85" s="11"/>
      <c r="G85" s="23"/>
      <c r="H85" s="23"/>
      <c r="I85" s="11"/>
      <c r="J85" s="11"/>
      <c r="K85" s="11"/>
      <c r="L85" s="22" t="str">
        <f>IF(COUNTA(A85:K85)=0,"",IF(A85="","Add ID; ","")&amp;IF(AND(A85&lt;&gt;"",COUNTIF(DecisionsTable[Decision ID],A85)&gt;1),"Duplicate ID; ","")&amp;IF(B85="","Add claim link; ",IF(COUNTIF(ClaimsTable[Claim ID],B85)=0,"Unknown claim; ",""))&amp;IF(C85="","Select decision; ","")&amp;IF(D85="","Record basis; ","")&amp;IF(F85="","Assign decision owner; ","")&amp;IF(G85="","Set decision date; ","")&amp;IF(H85="","Set next review; ","")&amp;IF(I85="","Set triggers; ","")&amp;IF(AND(OR(C85="Proceed with conditions",C85="Restrict"),E85=""),"State conditions; ","")&amp;IF(AND(J85&lt;&gt;"",K85=""),"Explain fresh checking; ","")&amp;IF((SUMIFS(DecisionFindingLinks[Link issues (auto)],DecisionFindingLinks[Decision ID],A85)+SUMIFS(DecisionSupportLinks[Link issues (auto)],DecisionSupportLinks[Decision ID],A85))&gt;0,"Resolve decision links; ",""))</f>
      </c>
      <c r="M85" s="22" t="str">
        <f>IF(OR(A85="",COUNTIFS(DecisionFindingLinks[Decision ID],A85,DecisionFindingLinks[Finding ID],"&lt;&gt;")=0),"",INDEX(DecisionFindingLinks[Linked findings (auto)],MATCH(A85&amp;"__"&amp;COUNTIFS(DecisionFindingLinks[Decision ID],A85,DecisionFindingLinks[Finding ID],"&lt;&gt;"),DecisionFindingLinks[Decision link key (auto)],0)))</f>
      </c>
      <c r="N85" s="22" t="str">
        <f>IF(OR(A85="",COUNTIFS(DecisionSupportLinks[Decision ID],A85,DecisionSupportLinks[Record type],"Evidence",DecisionSupportLinks[Record ID],"&lt;&gt;")=0),"",INDEX(DecisionSupportLinks[Linked IDs (auto)],MATCH(A85&amp;"__Evidence__"&amp;COUNTIFS(DecisionSupportLinks[Decision ID],A85,DecisionSupportLinks[Record type],"Evidence",DecisionSupportLinks[Record ID],"&lt;&gt;"),DecisionSupportLinks[Decision link key (auto)],0)))</f>
      </c>
      <c r="O85" s="22" t="str">
        <f>IF(OR(A85="",COUNTIFS(DecisionSupportLinks[Decision ID],A85,DecisionSupportLinks[Record type],"Test",DecisionSupportLinks[Record ID],"&lt;&gt;")=0),"",INDEX(DecisionSupportLinks[Linked IDs (auto)],MATCH(A85&amp;"__Test__"&amp;COUNTIFS(DecisionSupportLinks[Decision ID],A85,DecisionSupportLinks[Record type],"Test",DecisionSupportLinks[Record ID],"&lt;&gt;"),DecisionSupportLinks[Decision link key (auto)],0)))</f>
      </c>
    </row>
    <row r="86" ht="46" customHeight="1">
      <c r="A86" s="11"/>
      <c r="B86" s="11"/>
      <c r="C86" s="11"/>
      <c r="D86" s="11"/>
      <c r="E86" s="11"/>
      <c r="F86" s="11"/>
      <c r="G86" s="23"/>
      <c r="H86" s="23"/>
      <c r="I86" s="11"/>
      <c r="J86" s="11"/>
      <c r="K86" s="11"/>
      <c r="L86" s="22" t="str">
        <f>IF(COUNTA(A86:K86)=0,"",IF(A86="","Add ID; ","")&amp;IF(AND(A86&lt;&gt;"",COUNTIF(DecisionsTable[Decision ID],A86)&gt;1),"Duplicate ID; ","")&amp;IF(B86="","Add claim link; ",IF(COUNTIF(ClaimsTable[Claim ID],B86)=0,"Unknown claim; ",""))&amp;IF(C86="","Select decision; ","")&amp;IF(D86="","Record basis; ","")&amp;IF(F86="","Assign decision owner; ","")&amp;IF(G86="","Set decision date; ","")&amp;IF(H86="","Set next review; ","")&amp;IF(I86="","Set triggers; ","")&amp;IF(AND(OR(C86="Proceed with conditions",C86="Restrict"),E86=""),"State conditions; ","")&amp;IF(AND(J86&lt;&gt;"",K86=""),"Explain fresh checking; ","")&amp;IF((SUMIFS(DecisionFindingLinks[Link issues (auto)],DecisionFindingLinks[Decision ID],A86)+SUMIFS(DecisionSupportLinks[Link issues (auto)],DecisionSupportLinks[Decision ID],A86))&gt;0,"Resolve decision links; ",""))</f>
      </c>
      <c r="M86" s="22" t="str">
        <f>IF(OR(A86="",COUNTIFS(DecisionFindingLinks[Decision ID],A86,DecisionFindingLinks[Finding ID],"&lt;&gt;")=0),"",INDEX(DecisionFindingLinks[Linked findings (auto)],MATCH(A86&amp;"__"&amp;COUNTIFS(DecisionFindingLinks[Decision ID],A86,DecisionFindingLinks[Finding ID],"&lt;&gt;"),DecisionFindingLinks[Decision link key (auto)],0)))</f>
      </c>
      <c r="N86" s="22" t="str">
        <f>IF(OR(A86="",COUNTIFS(DecisionSupportLinks[Decision ID],A86,DecisionSupportLinks[Record type],"Evidence",DecisionSupportLinks[Record ID],"&lt;&gt;")=0),"",INDEX(DecisionSupportLinks[Linked IDs (auto)],MATCH(A86&amp;"__Evidence__"&amp;COUNTIFS(DecisionSupportLinks[Decision ID],A86,DecisionSupportLinks[Record type],"Evidence",DecisionSupportLinks[Record ID],"&lt;&gt;"),DecisionSupportLinks[Decision link key (auto)],0)))</f>
      </c>
      <c r="O86" s="22" t="str">
        <f>IF(OR(A86="",COUNTIFS(DecisionSupportLinks[Decision ID],A86,DecisionSupportLinks[Record type],"Test",DecisionSupportLinks[Record ID],"&lt;&gt;")=0),"",INDEX(DecisionSupportLinks[Linked IDs (auto)],MATCH(A86&amp;"__Test__"&amp;COUNTIFS(DecisionSupportLinks[Decision ID],A86,DecisionSupportLinks[Record type],"Test",DecisionSupportLinks[Record ID],"&lt;&gt;"),DecisionSupportLinks[Decision link key (auto)],0)))</f>
      </c>
    </row>
    <row r="87" ht="46" customHeight="1">
      <c r="A87" s="11"/>
      <c r="B87" s="11"/>
      <c r="C87" s="11"/>
      <c r="D87" s="11"/>
      <c r="E87" s="11"/>
      <c r="F87" s="11"/>
      <c r="G87" s="23"/>
      <c r="H87" s="23"/>
      <c r="I87" s="11"/>
      <c r="J87" s="11"/>
      <c r="K87" s="11"/>
      <c r="L87" s="22" t="str">
        <f>IF(COUNTA(A87:K87)=0,"",IF(A87="","Add ID; ","")&amp;IF(AND(A87&lt;&gt;"",COUNTIF(DecisionsTable[Decision ID],A87)&gt;1),"Duplicate ID; ","")&amp;IF(B87="","Add claim link; ",IF(COUNTIF(ClaimsTable[Claim ID],B87)=0,"Unknown claim; ",""))&amp;IF(C87="","Select decision; ","")&amp;IF(D87="","Record basis; ","")&amp;IF(F87="","Assign decision owner; ","")&amp;IF(G87="","Set decision date; ","")&amp;IF(H87="","Set next review; ","")&amp;IF(I87="","Set triggers; ","")&amp;IF(AND(OR(C87="Proceed with conditions",C87="Restrict"),E87=""),"State conditions; ","")&amp;IF(AND(J87&lt;&gt;"",K87=""),"Explain fresh checking; ","")&amp;IF((SUMIFS(DecisionFindingLinks[Link issues (auto)],DecisionFindingLinks[Decision ID],A87)+SUMIFS(DecisionSupportLinks[Link issues (auto)],DecisionSupportLinks[Decision ID],A87))&gt;0,"Resolve decision links; ",""))</f>
      </c>
      <c r="M87" s="22" t="str">
        <f>IF(OR(A87="",COUNTIFS(DecisionFindingLinks[Decision ID],A87,DecisionFindingLinks[Finding ID],"&lt;&gt;")=0),"",INDEX(DecisionFindingLinks[Linked findings (auto)],MATCH(A87&amp;"__"&amp;COUNTIFS(DecisionFindingLinks[Decision ID],A87,DecisionFindingLinks[Finding ID],"&lt;&gt;"),DecisionFindingLinks[Decision link key (auto)],0)))</f>
      </c>
      <c r="N87" s="22" t="str">
        <f>IF(OR(A87="",COUNTIFS(DecisionSupportLinks[Decision ID],A87,DecisionSupportLinks[Record type],"Evidence",DecisionSupportLinks[Record ID],"&lt;&gt;")=0),"",INDEX(DecisionSupportLinks[Linked IDs (auto)],MATCH(A87&amp;"__Evidence__"&amp;COUNTIFS(DecisionSupportLinks[Decision ID],A87,DecisionSupportLinks[Record type],"Evidence",DecisionSupportLinks[Record ID],"&lt;&gt;"),DecisionSupportLinks[Decision link key (auto)],0)))</f>
      </c>
      <c r="O87" s="22" t="str">
        <f>IF(OR(A87="",COUNTIFS(DecisionSupportLinks[Decision ID],A87,DecisionSupportLinks[Record type],"Test",DecisionSupportLinks[Record ID],"&lt;&gt;")=0),"",INDEX(DecisionSupportLinks[Linked IDs (auto)],MATCH(A87&amp;"__Test__"&amp;COUNTIFS(DecisionSupportLinks[Decision ID],A87,DecisionSupportLinks[Record type],"Test",DecisionSupportLinks[Record ID],"&lt;&gt;"),DecisionSupportLinks[Decision link key (auto)],0)))</f>
      </c>
    </row>
    <row r="88" ht="46" customHeight="1">
      <c r="A88" s="11"/>
      <c r="B88" s="11"/>
      <c r="C88" s="11"/>
      <c r="D88" s="11"/>
      <c r="E88" s="11"/>
      <c r="F88" s="11"/>
      <c r="G88" s="23"/>
      <c r="H88" s="23"/>
      <c r="I88" s="11"/>
      <c r="J88" s="11"/>
      <c r="K88" s="11"/>
      <c r="L88" s="22" t="str">
        <f>IF(COUNTA(A88:K88)=0,"",IF(A88="","Add ID; ","")&amp;IF(AND(A88&lt;&gt;"",COUNTIF(DecisionsTable[Decision ID],A88)&gt;1),"Duplicate ID; ","")&amp;IF(B88="","Add claim link; ",IF(COUNTIF(ClaimsTable[Claim ID],B88)=0,"Unknown claim; ",""))&amp;IF(C88="","Select decision; ","")&amp;IF(D88="","Record basis; ","")&amp;IF(F88="","Assign decision owner; ","")&amp;IF(G88="","Set decision date; ","")&amp;IF(H88="","Set next review; ","")&amp;IF(I88="","Set triggers; ","")&amp;IF(AND(OR(C88="Proceed with conditions",C88="Restrict"),E88=""),"State conditions; ","")&amp;IF(AND(J88&lt;&gt;"",K88=""),"Explain fresh checking; ","")&amp;IF((SUMIFS(DecisionFindingLinks[Link issues (auto)],DecisionFindingLinks[Decision ID],A88)+SUMIFS(DecisionSupportLinks[Link issues (auto)],DecisionSupportLinks[Decision ID],A88))&gt;0,"Resolve decision links; ",""))</f>
      </c>
      <c r="M88" s="22" t="str">
        <f>IF(OR(A88="",COUNTIFS(DecisionFindingLinks[Decision ID],A88,DecisionFindingLinks[Finding ID],"&lt;&gt;")=0),"",INDEX(DecisionFindingLinks[Linked findings (auto)],MATCH(A88&amp;"__"&amp;COUNTIFS(DecisionFindingLinks[Decision ID],A88,DecisionFindingLinks[Finding ID],"&lt;&gt;"),DecisionFindingLinks[Decision link key (auto)],0)))</f>
      </c>
      <c r="N88" s="22" t="str">
        <f>IF(OR(A88="",COUNTIFS(DecisionSupportLinks[Decision ID],A88,DecisionSupportLinks[Record type],"Evidence",DecisionSupportLinks[Record ID],"&lt;&gt;")=0),"",INDEX(DecisionSupportLinks[Linked IDs (auto)],MATCH(A88&amp;"__Evidence__"&amp;COUNTIFS(DecisionSupportLinks[Decision ID],A88,DecisionSupportLinks[Record type],"Evidence",DecisionSupportLinks[Record ID],"&lt;&gt;"),DecisionSupportLinks[Decision link key (auto)],0)))</f>
      </c>
      <c r="O88" s="22" t="str">
        <f>IF(OR(A88="",COUNTIFS(DecisionSupportLinks[Decision ID],A88,DecisionSupportLinks[Record type],"Test",DecisionSupportLinks[Record ID],"&lt;&gt;")=0),"",INDEX(DecisionSupportLinks[Linked IDs (auto)],MATCH(A88&amp;"__Test__"&amp;COUNTIFS(DecisionSupportLinks[Decision ID],A88,DecisionSupportLinks[Record type],"Test",DecisionSupportLinks[Record ID],"&lt;&gt;"),DecisionSupportLinks[Decision link key (auto)],0)))</f>
      </c>
    </row>
    <row r="89" ht="46" customHeight="1">
      <c r="A89" s="11"/>
      <c r="B89" s="11"/>
      <c r="C89" s="11"/>
      <c r="D89" s="11"/>
      <c r="E89" s="11"/>
      <c r="F89" s="11"/>
      <c r="G89" s="23"/>
      <c r="H89" s="23"/>
      <c r="I89" s="11"/>
      <c r="J89" s="11"/>
      <c r="K89" s="11"/>
      <c r="L89" s="22" t="str">
        <f>IF(COUNTA(A89:K89)=0,"",IF(A89="","Add ID; ","")&amp;IF(AND(A89&lt;&gt;"",COUNTIF(DecisionsTable[Decision ID],A89)&gt;1),"Duplicate ID; ","")&amp;IF(B89="","Add claim link; ",IF(COUNTIF(ClaimsTable[Claim ID],B89)=0,"Unknown claim; ",""))&amp;IF(C89="","Select decision; ","")&amp;IF(D89="","Record basis; ","")&amp;IF(F89="","Assign decision owner; ","")&amp;IF(G89="","Set decision date; ","")&amp;IF(H89="","Set next review; ","")&amp;IF(I89="","Set triggers; ","")&amp;IF(AND(OR(C89="Proceed with conditions",C89="Restrict"),E89=""),"State conditions; ","")&amp;IF(AND(J89&lt;&gt;"",K89=""),"Explain fresh checking; ","")&amp;IF((SUMIFS(DecisionFindingLinks[Link issues (auto)],DecisionFindingLinks[Decision ID],A89)+SUMIFS(DecisionSupportLinks[Link issues (auto)],DecisionSupportLinks[Decision ID],A89))&gt;0,"Resolve decision links; ",""))</f>
      </c>
      <c r="M89" s="22" t="str">
        <f>IF(OR(A89="",COUNTIFS(DecisionFindingLinks[Decision ID],A89,DecisionFindingLinks[Finding ID],"&lt;&gt;")=0),"",INDEX(DecisionFindingLinks[Linked findings (auto)],MATCH(A89&amp;"__"&amp;COUNTIFS(DecisionFindingLinks[Decision ID],A89,DecisionFindingLinks[Finding ID],"&lt;&gt;"),DecisionFindingLinks[Decision link key (auto)],0)))</f>
      </c>
      <c r="N89" s="22" t="str">
        <f>IF(OR(A89="",COUNTIFS(DecisionSupportLinks[Decision ID],A89,DecisionSupportLinks[Record type],"Evidence",DecisionSupportLinks[Record ID],"&lt;&gt;")=0),"",INDEX(DecisionSupportLinks[Linked IDs (auto)],MATCH(A89&amp;"__Evidence__"&amp;COUNTIFS(DecisionSupportLinks[Decision ID],A89,DecisionSupportLinks[Record type],"Evidence",DecisionSupportLinks[Record ID],"&lt;&gt;"),DecisionSupportLinks[Decision link key (auto)],0)))</f>
      </c>
      <c r="O89" s="22" t="str">
        <f>IF(OR(A89="",COUNTIFS(DecisionSupportLinks[Decision ID],A89,DecisionSupportLinks[Record type],"Test",DecisionSupportLinks[Record ID],"&lt;&gt;")=0),"",INDEX(DecisionSupportLinks[Linked IDs (auto)],MATCH(A89&amp;"__Test__"&amp;COUNTIFS(DecisionSupportLinks[Decision ID],A89,DecisionSupportLinks[Record type],"Test",DecisionSupportLinks[Record ID],"&lt;&gt;"),DecisionSupportLinks[Decision link key (auto)],0)))</f>
      </c>
    </row>
    <row r="90" ht="46" customHeight="1">
      <c r="A90" s="11"/>
      <c r="B90" s="11"/>
      <c r="C90" s="11"/>
      <c r="D90" s="11"/>
      <c r="E90" s="11"/>
      <c r="F90" s="11"/>
      <c r="G90" s="23"/>
      <c r="H90" s="23"/>
      <c r="I90" s="11"/>
      <c r="J90" s="11"/>
      <c r="K90" s="11"/>
      <c r="L90" s="22" t="str">
        <f>IF(COUNTA(A90:K90)=0,"",IF(A90="","Add ID; ","")&amp;IF(AND(A90&lt;&gt;"",COUNTIF(DecisionsTable[Decision ID],A90)&gt;1),"Duplicate ID; ","")&amp;IF(B90="","Add claim link; ",IF(COUNTIF(ClaimsTable[Claim ID],B90)=0,"Unknown claim; ",""))&amp;IF(C90="","Select decision; ","")&amp;IF(D90="","Record basis; ","")&amp;IF(F90="","Assign decision owner; ","")&amp;IF(G90="","Set decision date; ","")&amp;IF(H90="","Set next review; ","")&amp;IF(I90="","Set triggers; ","")&amp;IF(AND(OR(C90="Proceed with conditions",C90="Restrict"),E90=""),"State conditions; ","")&amp;IF(AND(J90&lt;&gt;"",K90=""),"Explain fresh checking; ","")&amp;IF((SUMIFS(DecisionFindingLinks[Link issues (auto)],DecisionFindingLinks[Decision ID],A90)+SUMIFS(DecisionSupportLinks[Link issues (auto)],DecisionSupportLinks[Decision ID],A90))&gt;0,"Resolve decision links; ",""))</f>
      </c>
      <c r="M90" s="22" t="str">
        <f>IF(OR(A90="",COUNTIFS(DecisionFindingLinks[Decision ID],A90,DecisionFindingLinks[Finding ID],"&lt;&gt;")=0),"",INDEX(DecisionFindingLinks[Linked findings (auto)],MATCH(A90&amp;"__"&amp;COUNTIFS(DecisionFindingLinks[Decision ID],A90,DecisionFindingLinks[Finding ID],"&lt;&gt;"),DecisionFindingLinks[Decision link key (auto)],0)))</f>
      </c>
      <c r="N90" s="22" t="str">
        <f>IF(OR(A90="",COUNTIFS(DecisionSupportLinks[Decision ID],A90,DecisionSupportLinks[Record type],"Evidence",DecisionSupportLinks[Record ID],"&lt;&gt;")=0),"",INDEX(DecisionSupportLinks[Linked IDs (auto)],MATCH(A90&amp;"__Evidence__"&amp;COUNTIFS(DecisionSupportLinks[Decision ID],A90,DecisionSupportLinks[Record type],"Evidence",DecisionSupportLinks[Record ID],"&lt;&gt;"),DecisionSupportLinks[Decision link key (auto)],0)))</f>
      </c>
      <c r="O90" s="22" t="str">
        <f>IF(OR(A90="",COUNTIFS(DecisionSupportLinks[Decision ID],A90,DecisionSupportLinks[Record type],"Test",DecisionSupportLinks[Record ID],"&lt;&gt;")=0),"",INDEX(DecisionSupportLinks[Linked IDs (auto)],MATCH(A90&amp;"__Test__"&amp;COUNTIFS(DecisionSupportLinks[Decision ID],A90,DecisionSupportLinks[Record type],"Test",DecisionSupportLinks[Record ID],"&lt;&gt;"),DecisionSupportLinks[Decision link key (auto)],0)))</f>
      </c>
    </row>
    <row r="91" ht="46" customHeight="1">
      <c r="A91" s="11"/>
      <c r="B91" s="11"/>
      <c r="C91" s="11"/>
      <c r="D91" s="11"/>
      <c r="E91" s="11"/>
      <c r="F91" s="11"/>
      <c r="G91" s="23"/>
      <c r="H91" s="23"/>
      <c r="I91" s="11"/>
      <c r="J91" s="11"/>
      <c r="K91" s="11"/>
      <c r="L91" s="22" t="str">
        <f>IF(COUNTA(A91:K91)=0,"",IF(A91="","Add ID; ","")&amp;IF(AND(A91&lt;&gt;"",COUNTIF(DecisionsTable[Decision ID],A91)&gt;1),"Duplicate ID; ","")&amp;IF(B91="","Add claim link; ",IF(COUNTIF(ClaimsTable[Claim ID],B91)=0,"Unknown claim; ",""))&amp;IF(C91="","Select decision; ","")&amp;IF(D91="","Record basis; ","")&amp;IF(F91="","Assign decision owner; ","")&amp;IF(G91="","Set decision date; ","")&amp;IF(H91="","Set next review; ","")&amp;IF(I91="","Set triggers; ","")&amp;IF(AND(OR(C91="Proceed with conditions",C91="Restrict"),E91=""),"State conditions; ","")&amp;IF(AND(J91&lt;&gt;"",K91=""),"Explain fresh checking; ","")&amp;IF((SUMIFS(DecisionFindingLinks[Link issues (auto)],DecisionFindingLinks[Decision ID],A91)+SUMIFS(DecisionSupportLinks[Link issues (auto)],DecisionSupportLinks[Decision ID],A91))&gt;0,"Resolve decision links; ",""))</f>
      </c>
      <c r="M91" s="22" t="str">
        <f>IF(OR(A91="",COUNTIFS(DecisionFindingLinks[Decision ID],A91,DecisionFindingLinks[Finding ID],"&lt;&gt;")=0),"",INDEX(DecisionFindingLinks[Linked findings (auto)],MATCH(A91&amp;"__"&amp;COUNTIFS(DecisionFindingLinks[Decision ID],A91,DecisionFindingLinks[Finding ID],"&lt;&gt;"),DecisionFindingLinks[Decision link key (auto)],0)))</f>
      </c>
      <c r="N91" s="22" t="str">
        <f>IF(OR(A91="",COUNTIFS(DecisionSupportLinks[Decision ID],A91,DecisionSupportLinks[Record type],"Evidence",DecisionSupportLinks[Record ID],"&lt;&gt;")=0),"",INDEX(DecisionSupportLinks[Linked IDs (auto)],MATCH(A91&amp;"__Evidence__"&amp;COUNTIFS(DecisionSupportLinks[Decision ID],A91,DecisionSupportLinks[Record type],"Evidence",DecisionSupportLinks[Record ID],"&lt;&gt;"),DecisionSupportLinks[Decision link key (auto)],0)))</f>
      </c>
      <c r="O91" s="22" t="str">
        <f>IF(OR(A91="",COUNTIFS(DecisionSupportLinks[Decision ID],A91,DecisionSupportLinks[Record type],"Test",DecisionSupportLinks[Record ID],"&lt;&gt;")=0),"",INDEX(DecisionSupportLinks[Linked IDs (auto)],MATCH(A91&amp;"__Test__"&amp;COUNTIFS(DecisionSupportLinks[Decision ID],A91,DecisionSupportLinks[Record type],"Test",DecisionSupportLinks[Record ID],"&lt;&gt;"),DecisionSupportLinks[Decision link key (auto)],0)))</f>
      </c>
    </row>
    <row r="92" ht="46" customHeight="1">
      <c r="A92" s="11"/>
      <c r="B92" s="11"/>
      <c r="C92" s="11"/>
      <c r="D92" s="11"/>
      <c r="E92" s="11"/>
      <c r="F92" s="11"/>
      <c r="G92" s="23"/>
      <c r="H92" s="23"/>
      <c r="I92" s="11"/>
      <c r="J92" s="11"/>
      <c r="K92" s="11"/>
      <c r="L92" s="22" t="str">
        <f>IF(COUNTA(A92:K92)=0,"",IF(A92="","Add ID; ","")&amp;IF(AND(A92&lt;&gt;"",COUNTIF(DecisionsTable[Decision ID],A92)&gt;1),"Duplicate ID; ","")&amp;IF(B92="","Add claim link; ",IF(COUNTIF(ClaimsTable[Claim ID],B92)=0,"Unknown claim; ",""))&amp;IF(C92="","Select decision; ","")&amp;IF(D92="","Record basis; ","")&amp;IF(F92="","Assign decision owner; ","")&amp;IF(G92="","Set decision date; ","")&amp;IF(H92="","Set next review; ","")&amp;IF(I92="","Set triggers; ","")&amp;IF(AND(OR(C92="Proceed with conditions",C92="Restrict"),E92=""),"State conditions; ","")&amp;IF(AND(J92&lt;&gt;"",K92=""),"Explain fresh checking; ","")&amp;IF((SUMIFS(DecisionFindingLinks[Link issues (auto)],DecisionFindingLinks[Decision ID],A92)+SUMIFS(DecisionSupportLinks[Link issues (auto)],DecisionSupportLinks[Decision ID],A92))&gt;0,"Resolve decision links; ",""))</f>
      </c>
      <c r="M92" s="22" t="str">
        <f>IF(OR(A92="",COUNTIFS(DecisionFindingLinks[Decision ID],A92,DecisionFindingLinks[Finding ID],"&lt;&gt;")=0),"",INDEX(DecisionFindingLinks[Linked findings (auto)],MATCH(A92&amp;"__"&amp;COUNTIFS(DecisionFindingLinks[Decision ID],A92,DecisionFindingLinks[Finding ID],"&lt;&gt;"),DecisionFindingLinks[Decision link key (auto)],0)))</f>
      </c>
      <c r="N92" s="22" t="str">
        <f>IF(OR(A92="",COUNTIFS(DecisionSupportLinks[Decision ID],A92,DecisionSupportLinks[Record type],"Evidence",DecisionSupportLinks[Record ID],"&lt;&gt;")=0),"",INDEX(DecisionSupportLinks[Linked IDs (auto)],MATCH(A92&amp;"__Evidence__"&amp;COUNTIFS(DecisionSupportLinks[Decision ID],A92,DecisionSupportLinks[Record type],"Evidence",DecisionSupportLinks[Record ID],"&lt;&gt;"),DecisionSupportLinks[Decision link key (auto)],0)))</f>
      </c>
      <c r="O92" s="22" t="str">
        <f>IF(OR(A92="",COUNTIFS(DecisionSupportLinks[Decision ID],A92,DecisionSupportLinks[Record type],"Test",DecisionSupportLinks[Record ID],"&lt;&gt;")=0),"",INDEX(DecisionSupportLinks[Linked IDs (auto)],MATCH(A92&amp;"__Test__"&amp;COUNTIFS(DecisionSupportLinks[Decision ID],A92,DecisionSupportLinks[Record type],"Test",DecisionSupportLinks[Record ID],"&lt;&gt;"),DecisionSupportLinks[Decision link key (auto)],0)))</f>
      </c>
    </row>
    <row r="93" ht="46" customHeight="1">
      <c r="A93" s="11"/>
      <c r="B93" s="11"/>
      <c r="C93" s="11"/>
      <c r="D93" s="11"/>
      <c r="E93" s="11"/>
      <c r="F93" s="11"/>
      <c r="G93" s="23"/>
      <c r="H93" s="23"/>
      <c r="I93" s="11"/>
      <c r="J93" s="11"/>
      <c r="K93" s="11"/>
      <c r="L93" s="22" t="str">
        <f>IF(COUNTA(A93:K93)=0,"",IF(A93="","Add ID; ","")&amp;IF(AND(A93&lt;&gt;"",COUNTIF(DecisionsTable[Decision ID],A93)&gt;1),"Duplicate ID; ","")&amp;IF(B93="","Add claim link; ",IF(COUNTIF(ClaimsTable[Claim ID],B93)=0,"Unknown claim; ",""))&amp;IF(C93="","Select decision; ","")&amp;IF(D93="","Record basis; ","")&amp;IF(F93="","Assign decision owner; ","")&amp;IF(G93="","Set decision date; ","")&amp;IF(H93="","Set next review; ","")&amp;IF(I93="","Set triggers; ","")&amp;IF(AND(OR(C93="Proceed with conditions",C93="Restrict"),E93=""),"State conditions; ","")&amp;IF(AND(J93&lt;&gt;"",K93=""),"Explain fresh checking; ","")&amp;IF((SUMIFS(DecisionFindingLinks[Link issues (auto)],DecisionFindingLinks[Decision ID],A93)+SUMIFS(DecisionSupportLinks[Link issues (auto)],DecisionSupportLinks[Decision ID],A93))&gt;0,"Resolve decision links; ",""))</f>
      </c>
      <c r="M93" s="22" t="str">
        <f>IF(OR(A93="",COUNTIFS(DecisionFindingLinks[Decision ID],A93,DecisionFindingLinks[Finding ID],"&lt;&gt;")=0),"",INDEX(DecisionFindingLinks[Linked findings (auto)],MATCH(A93&amp;"__"&amp;COUNTIFS(DecisionFindingLinks[Decision ID],A93,DecisionFindingLinks[Finding ID],"&lt;&gt;"),DecisionFindingLinks[Decision link key (auto)],0)))</f>
      </c>
      <c r="N93" s="22" t="str">
        <f>IF(OR(A93="",COUNTIFS(DecisionSupportLinks[Decision ID],A93,DecisionSupportLinks[Record type],"Evidence",DecisionSupportLinks[Record ID],"&lt;&gt;")=0),"",INDEX(DecisionSupportLinks[Linked IDs (auto)],MATCH(A93&amp;"__Evidence__"&amp;COUNTIFS(DecisionSupportLinks[Decision ID],A93,DecisionSupportLinks[Record type],"Evidence",DecisionSupportLinks[Record ID],"&lt;&gt;"),DecisionSupportLinks[Decision link key (auto)],0)))</f>
      </c>
      <c r="O93" s="22" t="str">
        <f>IF(OR(A93="",COUNTIFS(DecisionSupportLinks[Decision ID],A93,DecisionSupportLinks[Record type],"Test",DecisionSupportLinks[Record ID],"&lt;&gt;")=0),"",INDEX(DecisionSupportLinks[Linked IDs (auto)],MATCH(A93&amp;"__Test__"&amp;COUNTIFS(DecisionSupportLinks[Decision ID],A93,DecisionSupportLinks[Record type],"Test",DecisionSupportLinks[Record ID],"&lt;&gt;"),DecisionSupportLinks[Decision link key (auto)],0)))</f>
      </c>
    </row>
    <row r="94" ht="46" customHeight="1">
      <c r="A94" s="11"/>
      <c r="B94" s="11"/>
      <c r="C94" s="11"/>
      <c r="D94" s="11"/>
      <c r="E94" s="11"/>
      <c r="F94" s="11"/>
      <c r="G94" s="23"/>
      <c r="H94" s="23"/>
      <c r="I94" s="11"/>
      <c r="J94" s="11"/>
      <c r="K94" s="11"/>
      <c r="L94" s="22" t="str">
        <f>IF(COUNTA(A94:K94)=0,"",IF(A94="","Add ID; ","")&amp;IF(AND(A94&lt;&gt;"",COUNTIF(DecisionsTable[Decision ID],A94)&gt;1),"Duplicate ID; ","")&amp;IF(B94="","Add claim link; ",IF(COUNTIF(ClaimsTable[Claim ID],B94)=0,"Unknown claim; ",""))&amp;IF(C94="","Select decision; ","")&amp;IF(D94="","Record basis; ","")&amp;IF(F94="","Assign decision owner; ","")&amp;IF(G94="","Set decision date; ","")&amp;IF(H94="","Set next review; ","")&amp;IF(I94="","Set triggers; ","")&amp;IF(AND(OR(C94="Proceed with conditions",C94="Restrict"),E94=""),"State conditions; ","")&amp;IF(AND(J94&lt;&gt;"",K94=""),"Explain fresh checking; ","")&amp;IF((SUMIFS(DecisionFindingLinks[Link issues (auto)],DecisionFindingLinks[Decision ID],A94)+SUMIFS(DecisionSupportLinks[Link issues (auto)],DecisionSupportLinks[Decision ID],A94))&gt;0,"Resolve decision links; ",""))</f>
      </c>
      <c r="M94" s="22" t="str">
        <f>IF(OR(A94="",COUNTIFS(DecisionFindingLinks[Decision ID],A94,DecisionFindingLinks[Finding ID],"&lt;&gt;")=0),"",INDEX(DecisionFindingLinks[Linked findings (auto)],MATCH(A94&amp;"__"&amp;COUNTIFS(DecisionFindingLinks[Decision ID],A94,DecisionFindingLinks[Finding ID],"&lt;&gt;"),DecisionFindingLinks[Decision link key (auto)],0)))</f>
      </c>
      <c r="N94" s="22" t="str">
        <f>IF(OR(A94="",COUNTIFS(DecisionSupportLinks[Decision ID],A94,DecisionSupportLinks[Record type],"Evidence",DecisionSupportLinks[Record ID],"&lt;&gt;")=0),"",INDEX(DecisionSupportLinks[Linked IDs (auto)],MATCH(A94&amp;"__Evidence__"&amp;COUNTIFS(DecisionSupportLinks[Decision ID],A94,DecisionSupportLinks[Record type],"Evidence",DecisionSupportLinks[Record ID],"&lt;&gt;"),DecisionSupportLinks[Decision link key (auto)],0)))</f>
      </c>
      <c r="O94" s="22" t="str">
        <f>IF(OR(A94="",COUNTIFS(DecisionSupportLinks[Decision ID],A94,DecisionSupportLinks[Record type],"Test",DecisionSupportLinks[Record ID],"&lt;&gt;")=0),"",INDEX(DecisionSupportLinks[Linked IDs (auto)],MATCH(A94&amp;"__Test__"&amp;COUNTIFS(DecisionSupportLinks[Decision ID],A94,DecisionSupportLinks[Record type],"Test",DecisionSupportLinks[Record ID],"&lt;&gt;"),DecisionSupportLinks[Decision link key (auto)],0)))</f>
      </c>
    </row>
    <row r="95" ht="46" customHeight="1">
      <c r="A95" s="11"/>
      <c r="B95" s="11"/>
      <c r="C95" s="11"/>
      <c r="D95" s="11"/>
      <c r="E95" s="11"/>
      <c r="F95" s="11"/>
      <c r="G95" s="23"/>
      <c r="H95" s="23"/>
      <c r="I95" s="11"/>
      <c r="J95" s="11"/>
      <c r="K95" s="11"/>
      <c r="L95" s="22" t="str">
        <f>IF(COUNTA(A95:K95)=0,"",IF(A95="","Add ID; ","")&amp;IF(AND(A95&lt;&gt;"",COUNTIF(DecisionsTable[Decision ID],A95)&gt;1),"Duplicate ID; ","")&amp;IF(B95="","Add claim link; ",IF(COUNTIF(ClaimsTable[Claim ID],B95)=0,"Unknown claim; ",""))&amp;IF(C95="","Select decision; ","")&amp;IF(D95="","Record basis; ","")&amp;IF(F95="","Assign decision owner; ","")&amp;IF(G95="","Set decision date; ","")&amp;IF(H95="","Set next review; ","")&amp;IF(I95="","Set triggers; ","")&amp;IF(AND(OR(C95="Proceed with conditions",C95="Restrict"),E95=""),"State conditions; ","")&amp;IF(AND(J95&lt;&gt;"",K95=""),"Explain fresh checking; ","")&amp;IF((SUMIFS(DecisionFindingLinks[Link issues (auto)],DecisionFindingLinks[Decision ID],A95)+SUMIFS(DecisionSupportLinks[Link issues (auto)],DecisionSupportLinks[Decision ID],A95))&gt;0,"Resolve decision links; ",""))</f>
      </c>
      <c r="M95" s="22" t="str">
        <f>IF(OR(A95="",COUNTIFS(DecisionFindingLinks[Decision ID],A95,DecisionFindingLinks[Finding ID],"&lt;&gt;")=0),"",INDEX(DecisionFindingLinks[Linked findings (auto)],MATCH(A95&amp;"__"&amp;COUNTIFS(DecisionFindingLinks[Decision ID],A95,DecisionFindingLinks[Finding ID],"&lt;&gt;"),DecisionFindingLinks[Decision link key (auto)],0)))</f>
      </c>
      <c r="N95" s="22" t="str">
        <f>IF(OR(A95="",COUNTIFS(DecisionSupportLinks[Decision ID],A95,DecisionSupportLinks[Record type],"Evidence",DecisionSupportLinks[Record ID],"&lt;&gt;")=0),"",INDEX(DecisionSupportLinks[Linked IDs (auto)],MATCH(A95&amp;"__Evidence__"&amp;COUNTIFS(DecisionSupportLinks[Decision ID],A95,DecisionSupportLinks[Record type],"Evidence",DecisionSupportLinks[Record ID],"&lt;&gt;"),DecisionSupportLinks[Decision link key (auto)],0)))</f>
      </c>
      <c r="O95" s="22" t="str">
        <f>IF(OR(A95="",COUNTIFS(DecisionSupportLinks[Decision ID],A95,DecisionSupportLinks[Record type],"Test",DecisionSupportLinks[Record ID],"&lt;&gt;")=0),"",INDEX(DecisionSupportLinks[Linked IDs (auto)],MATCH(A95&amp;"__Test__"&amp;COUNTIFS(DecisionSupportLinks[Decision ID],A95,DecisionSupportLinks[Record type],"Test",DecisionSupportLinks[Record ID],"&lt;&gt;"),DecisionSupportLinks[Decision link key (auto)],0)))</f>
      </c>
    </row>
    <row r="96" ht="46" customHeight="1">
      <c r="A96" s="11"/>
      <c r="B96" s="11"/>
      <c r="C96" s="11"/>
      <c r="D96" s="11"/>
      <c r="E96" s="11"/>
      <c r="F96" s="11"/>
      <c r="G96" s="23"/>
      <c r="H96" s="23"/>
      <c r="I96" s="11"/>
      <c r="J96" s="11"/>
      <c r="K96" s="11"/>
      <c r="L96" s="22" t="str">
        <f>IF(COUNTA(A96:K96)=0,"",IF(A96="","Add ID; ","")&amp;IF(AND(A96&lt;&gt;"",COUNTIF(DecisionsTable[Decision ID],A96)&gt;1),"Duplicate ID; ","")&amp;IF(B96="","Add claim link; ",IF(COUNTIF(ClaimsTable[Claim ID],B96)=0,"Unknown claim; ",""))&amp;IF(C96="","Select decision; ","")&amp;IF(D96="","Record basis; ","")&amp;IF(F96="","Assign decision owner; ","")&amp;IF(G96="","Set decision date; ","")&amp;IF(H96="","Set next review; ","")&amp;IF(I96="","Set triggers; ","")&amp;IF(AND(OR(C96="Proceed with conditions",C96="Restrict"),E96=""),"State conditions; ","")&amp;IF(AND(J96&lt;&gt;"",K96=""),"Explain fresh checking; ","")&amp;IF((SUMIFS(DecisionFindingLinks[Link issues (auto)],DecisionFindingLinks[Decision ID],A96)+SUMIFS(DecisionSupportLinks[Link issues (auto)],DecisionSupportLinks[Decision ID],A96))&gt;0,"Resolve decision links; ",""))</f>
      </c>
      <c r="M96" s="22" t="str">
        <f>IF(OR(A96="",COUNTIFS(DecisionFindingLinks[Decision ID],A96,DecisionFindingLinks[Finding ID],"&lt;&gt;")=0),"",INDEX(DecisionFindingLinks[Linked findings (auto)],MATCH(A96&amp;"__"&amp;COUNTIFS(DecisionFindingLinks[Decision ID],A96,DecisionFindingLinks[Finding ID],"&lt;&gt;"),DecisionFindingLinks[Decision link key (auto)],0)))</f>
      </c>
      <c r="N96" s="22" t="str">
        <f>IF(OR(A96="",COUNTIFS(DecisionSupportLinks[Decision ID],A96,DecisionSupportLinks[Record type],"Evidence",DecisionSupportLinks[Record ID],"&lt;&gt;")=0),"",INDEX(DecisionSupportLinks[Linked IDs (auto)],MATCH(A96&amp;"__Evidence__"&amp;COUNTIFS(DecisionSupportLinks[Decision ID],A96,DecisionSupportLinks[Record type],"Evidence",DecisionSupportLinks[Record ID],"&lt;&gt;"),DecisionSupportLinks[Decision link key (auto)],0)))</f>
      </c>
      <c r="O96" s="22" t="str">
        <f>IF(OR(A96="",COUNTIFS(DecisionSupportLinks[Decision ID],A96,DecisionSupportLinks[Record type],"Test",DecisionSupportLinks[Record ID],"&lt;&gt;")=0),"",INDEX(DecisionSupportLinks[Linked IDs (auto)],MATCH(A96&amp;"__Test__"&amp;COUNTIFS(DecisionSupportLinks[Decision ID],A96,DecisionSupportLinks[Record type],"Test",DecisionSupportLinks[Record ID],"&lt;&gt;"),DecisionSupportLinks[Decision link key (auto)],0)))</f>
      </c>
    </row>
    <row r="97" ht="46" customHeight="1">
      <c r="A97" s="11"/>
      <c r="B97" s="11"/>
      <c r="C97" s="11"/>
      <c r="D97" s="11"/>
      <c r="E97" s="11"/>
      <c r="F97" s="11"/>
      <c r="G97" s="23"/>
      <c r="H97" s="23"/>
      <c r="I97" s="11"/>
      <c r="J97" s="11"/>
      <c r="K97" s="11"/>
      <c r="L97" s="22" t="str">
        <f>IF(COUNTA(A97:K97)=0,"",IF(A97="","Add ID; ","")&amp;IF(AND(A97&lt;&gt;"",COUNTIF(DecisionsTable[Decision ID],A97)&gt;1),"Duplicate ID; ","")&amp;IF(B97="","Add claim link; ",IF(COUNTIF(ClaimsTable[Claim ID],B97)=0,"Unknown claim; ",""))&amp;IF(C97="","Select decision; ","")&amp;IF(D97="","Record basis; ","")&amp;IF(F97="","Assign decision owner; ","")&amp;IF(G97="","Set decision date; ","")&amp;IF(H97="","Set next review; ","")&amp;IF(I97="","Set triggers; ","")&amp;IF(AND(OR(C97="Proceed with conditions",C97="Restrict"),E97=""),"State conditions; ","")&amp;IF(AND(J97&lt;&gt;"",K97=""),"Explain fresh checking; ","")&amp;IF((SUMIFS(DecisionFindingLinks[Link issues (auto)],DecisionFindingLinks[Decision ID],A97)+SUMIFS(DecisionSupportLinks[Link issues (auto)],DecisionSupportLinks[Decision ID],A97))&gt;0,"Resolve decision links; ",""))</f>
      </c>
      <c r="M97" s="22" t="str">
        <f>IF(OR(A97="",COUNTIFS(DecisionFindingLinks[Decision ID],A97,DecisionFindingLinks[Finding ID],"&lt;&gt;")=0),"",INDEX(DecisionFindingLinks[Linked findings (auto)],MATCH(A97&amp;"__"&amp;COUNTIFS(DecisionFindingLinks[Decision ID],A97,DecisionFindingLinks[Finding ID],"&lt;&gt;"),DecisionFindingLinks[Decision link key (auto)],0)))</f>
      </c>
      <c r="N97" s="22" t="str">
        <f>IF(OR(A97="",COUNTIFS(DecisionSupportLinks[Decision ID],A97,DecisionSupportLinks[Record type],"Evidence",DecisionSupportLinks[Record ID],"&lt;&gt;")=0),"",INDEX(DecisionSupportLinks[Linked IDs (auto)],MATCH(A97&amp;"__Evidence__"&amp;COUNTIFS(DecisionSupportLinks[Decision ID],A97,DecisionSupportLinks[Record type],"Evidence",DecisionSupportLinks[Record ID],"&lt;&gt;"),DecisionSupportLinks[Decision link key (auto)],0)))</f>
      </c>
      <c r="O97" s="22" t="str">
        <f>IF(OR(A97="",COUNTIFS(DecisionSupportLinks[Decision ID],A97,DecisionSupportLinks[Record type],"Test",DecisionSupportLinks[Record ID],"&lt;&gt;")=0),"",INDEX(DecisionSupportLinks[Linked IDs (auto)],MATCH(A97&amp;"__Test__"&amp;COUNTIFS(DecisionSupportLinks[Decision ID],A97,DecisionSupportLinks[Record type],"Test",DecisionSupportLinks[Record ID],"&lt;&gt;"),DecisionSupportLinks[Decision link key (auto)],0)))</f>
      </c>
    </row>
    <row r="98" ht="46" customHeight="1">
      <c r="A98" s="11"/>
      <c r="B98" s="11"/>
      <c r="C98" s="11"/>
      <c r="D98" s="11"/>
      <c r="E98" s="11"/>
      <c r="F98" s="11"/>
      <c r="G98" s="23"/>
      <c r="H98" s="23"/>
      <c r="I98" s="11"/>
      <c r="J98" s="11"/>
      <c r="K98" s="11"/>
      <c r="L98" s="22" t="str">
        <f>IF(COUNTA(A98:K98)=0,"",IF(A98="","Add ID; ","")&amp;IF(AND(A98&lt;&gt;"",COUNTIF(DecisionsTable[Decision ID],A98)&gt;1),"Duplicate ID; ","")&amp;IF(B98="","Add claim link; ",IF(COUNTIF(ClaimsTable[Claim ID],B98)=0,"Unknown claim; ",""))&amp;IF(C98="","Select decision; ","")&amp;IF(D98="","Record basis; ","")&amp;IF(F98="","Assign decision owner; ","")&amp;IF(G98="","Set decision date; ","")&amp;IF(H98="","Set next review; ","")&amp;IF(I98="","Set triggers; ","")&amp;IF(AND(OR(C98="Proceed with conditions",C98="Restrict"),E98=""),"State conditions; ","")&amp;IF(AND(J98&lt;&gt;"",K98=""),"Explain fresh checking; ","")&amp;IF((SUMIFS(DecisionFindingLinks[Link issues (auto)],DecisionFindingLinks[Decision ID],A98)+SUMIFS(DecisionSupportLinks[Link issues (auto)],DecisionSupportLinks[Decision ID],A98))&gt;0,"Resolve decision links; ",""))</f>
      </c>
      <c r="M98" s="22" t="str">
        <f>IF(OR(A98="",COUNTIFS(DecisionFindingLinks[Decision ID],A98,DecisionFindingLinks[Finding ID],"&lt;&gt;")=0),"",INDEX(DecisionFindingLinks[Linked findings (auto)],MATCH(A98&amp;"__"&amp;COUNTIFS(DecisionFindingLinks[Decision ID],A98,DecisionFindingLinks[Finding ID],"&lt;&gt;"),DecisionFindingLinks[Decision link key (auto)],0)))</f>
      </c>
      <c r="N98" s="22" t="str">
        <f>IF(OR(A98="",COUNTIFS(DecisionSupportLinks[Decision ID],A98,DecisionSupportLinks[Record type],"Evidence",DecisionSupportLinks[Record ID],"&lt;&gt;")=0),"",INDEX(DecisionSupportLinks[Linked IDs (auto)],MATCH(A98&amp;"__Evidence__"&amp;COUNTIFS(DecisionSupportLinks[Decision ID],A98,DecisionSupportLinks[Record type],"Evidence",DecisionSupportLinks[Record ID],"&lt;&gt;"),DecisionSupportLinks[Decision link key (auto)],0)))</f>
      </c>
      <c r="O98" s="22" t="str">
        <f>IF(OR(A98="",COUNTIFS(DecisionSupportLinks[Decision ID],A98,DecisionSupportLinks[Record type],"Test",DecisionSupportLinks[Record ID],"&lt;&gt;")=0),"",INDEX(DecisionSupportLinks[Linked IDs (auto)],MATCH(A98&amp;"__Test__"&amp;COUNTIFS(DecisionSupportLinks[Decision ID],A98,DecisionSupportLinks[Record type],"Test",DecisionSupportLinks[Record ID],"&lt;&gt;"),DecisionSupportLinks[Decision link key (auto)],0)))</f>
      </c>
    </row>
    <row r="99" ht="46" customHeight="1">
      <c r="A99" s="11"/>
      <c r="B99" s="11"/>
      <c r="C99" s="11"/>
      <c r="D99" s="11"/>
      <c r="E99" s="11"/>
      <c r="F99" s="11"/>
      <c r="G99" s="23"/>
      <c r="H99" s="23"/>
      <c r="I99" s="11"/>
      <c r="J99" s="11"/>
      <c r="K99" s="11"/>
      <c r="L99" s="22" t="str">
        <f>IF(COUNTA(A99:K99)=0,"",IF(A99="","Add ID; ","")&amp;IF(AND(A99&lt;&gt;"",COUNTIF(DecisionsTable[Decision ID],A99)&gt;1),"Duplicate ID; ","")&amp;IF(B99="","Add claim link; ",IF(COUNTIF(ClaimsTable[Claim ID],B99)=0,"Unknown claim; ",""))&amp;IF(C99="","Select decision; ","")&amp;IF(D99="","Record basis; ","")&amp;IF(F99="","Assign decision owner; ","")&amp;IF(G99="","Set decision date; ","")&amp;IF(H99="","Set next review; ","")&amp;IF(I99="","Set triggers; ","")&amp;IF(AND(OR(C99="Proceed with conditions",C99="Restrict"),E99=""),"State conditions; ","")&amp;IF(AND(J99&lt;&gt;"",K99=""),"Explain fresh checking; ","")&amp;IF((SUMIFS(DecisionFindingLinks[Link issues (auto)],DecisionFindingLinks[Decision ID],A99)+SUMIFS(DecisionSupportLinks[Link issues (auto)],DecisionSupportLinks[Decision ID],A99))&gt;0,"Resolve decision links; ",""))</f>
      </c>
      <c r="M99" s="22" t="str">
        <f>IF(OR(A99="",COUNTIFS(DecisionFindingLinks[Decision ID],A99,DecisionFindingLinks[Finding ID],"&lt;&gt;")=0),"",INDEX(DecisionFindingLinks[Linked findings (auto)],MATCH(A99&amp;"__"&amp;COUNTIFS(DecisionFindingLinks[Decision ID],A99,DecisionFindingLinks[Finding ID],"&lt;&gt;"),DecisionFindingLinks[Decision link key (auto)],0)))</f>
      </c>
      <c r="N99" s="22" t="str">
        <f>IF(OR(A99="",COUNTIFS(DecisionSupportLinks[Decision ID],A99,DecisionSupportLinks[Record type],"Evidence",DecisionSupportLinks[Record ID],"&lt;&gt;")=0),"",INDEX(DecisionSupportLinks[Linked IDs (auto)],MATCH(A99&amp;"__Evidence__"&amp;COUNTIFS(DecisionSupportLinks[Decision ID],A99,DecisionSupportLinks[Record type],"Evidence",DecisionSupportLinks[Record ID],"&lt;&gt;"),DecisionSupportLinks[Decision link key (auto)],0)))</f>
      </c>
      <c r="O99" s="22" t="str">
        <f>IF(OR(A99="",COUNTIFS(DecisionSupportLinks[Decision ID],A99,DecisionSupportLinks[Record type],"Test",DecisionSupportLinks[Record ID],"&lt;&gt;")=0),"",INDEX(DecisionSupportLinks[Linked IDs (auto)],MATCH(A99&amp;"__Test__"&amp;COUNTIFS(DecisionSupportLinks[Decision ID],A99,DecisionSupportLinks[Record type],"Test",DecisionSupportLinks[Record ID],"&lt;&gt;"),DecisionSupportLinks[Decision link key (auto)],0)))</f>
      </c>
    </row>
    <row r="100" ht="46" customHeight="1">
      <c r="A100" s="11"/>
      <c r="B100" s="11"/>
      <c r="C100" s="11"/>
      <c r="D100" s="11"/>
      <c r="E100" s="11"/>
      <c r="F100" s="11"/>
      <c r="G100" s="23"/>
      <c r="H100" s="23"/>
      <c r="I100" s="11"/>
      <c r="J100" s="11"/>
      <c r="K100" s="11"/>
      <c r="L100" s="22" t="str">
        <f>IF(COUNTA(A100:K100)=0,"",IF(A100="","Add ID; ","")&amp;IF(AND(A100&lt;&gt;"",COUNTIF(DecisionsTable[Decision ID],A100)&gt;1),"Duplicate ID; ","")&amp;IF(B100="","Add claim link; ",IF(COUNTIF(ClaimsTable[Claim ID],B100)=0,"Unknown claim; ",""))&amp;IF(C100="","Select decision; ","")&amp;IF(D100="","Record basis; ","")&amp;IF(F100="","Assign decision owner; ","")&amp;IF(G100="","Set decision date; ","")&amp;IF(H100="","Set next review; ","")&amp;IF(I100="","Set triggers; ","")&amp;IF(AND(OR(C100="Proceed with conditions",C100="Restrict"),E100=""),"State conditions; ","")&amp;IF(AND(J100&lt;&gt;"",K100=""),"Explain fresh checking; ","")&amp;IF((SUMIFS(DecisionFindingLinks[Link issues (auto)],DecisionFindingLinks[Decision ID],A100)+SUMIFS(DecisionSupportLinks[Link issues (auto)],DecisionSupportLinks[Decision ID],A100))&gt;0,"Resolve decision links; ",""))</f>
      </c>
      <c r="M100" s="22" t="str">
        <f>IF(OR(A100="",COUNTIFS(DecisionFindingLinks[Decision ID],A100,DecisionFindingLinks[Finding ID],"&lt;&gt;")=0),"",INDEX(DecisionFindingLinks[Linked findings (auto)],MATCH(A100&amp;"__"&amp;COUNTIFS(DecisionFindingLinks[Decision ID],A100,DecisionFindingLinks[Finding ID],"&lt;&gt;"),DecisionFindingLinks[Decision link key (auto)],0)))</f>
      </c>
      <c r="N100" s="22" t="str">
        <f>IF(OR(A100="",COUNTIFS(DecisionSupportLinks[Decision ID],A100,DecisionSupportLinks[Record type],"Evidence",DecisionSupportLinks[Record ID],"&lt;&gt;")=0),"",INDEX(DecisionSupportLinks[Linked IDs (auto)],MATCH(A100&amp;"__Evidence__"&amp;COUNTIFS(DecisionSupportLinks[Decision ID],A100,DecisionSupportLinks[Record type],"Evidence",DecisionSupportLinks[Record ID],"&lt;&gt;"),DecisionSupportLinks[Decision link key (auto)],0)))</f>
      </c>
      <c r="O100" s="22" t="str">
        <f>IF(OR(A100="",COUNTIFS(DecisionSupportLinks[Decision ID],A100,DecisionSupportLinks[Record type],"Test",DecisionSupportLinks[Record ID],"&lt;&gt;")=0),"",INDEX(DecisionSupportLinks[Linked IDs (auto)],MATCH(A100&amp;"__Test__"&amp;COUNTIFS(DecisionSupportLinks[Decision ID],A100,DecisionSupportLinks[Record type],"Test",DecisionSupportLinks[Record ID],"&lt;&gt;"),DecisionSupportLinks[Decision link key (auto)],0)))</f>
      </c>
    </row>
    <row r="101" ht="46" customHeight="1">
      <c r="A101" s="11"/>
      <c r="B101" s="11"/>
      <c r="C101" s="11"/>
      <c r="D101" s="11"/>
      <c r="E101" s="11"/>
      <c r="F101" s="11"/>
      <c r="G101" s="23"/>
      <c r="H101" s="23"/>
      <c r="I101" s="11"/>
      <c r="J101" s="11"/>
      <c r="K101" s="11"/>
      <c r="L101" s="22" t="str">
        <f>IF(COUNTA(A101:K101)=0,"",IF(A101="","Add ID; ","")&amp;IF(AND(A101&lt;&gt;"",COUNTIF(DecisionsTable[Decision ID],A101)&gt;1),"Duplicate ID; ","")&amp;IF(B101="","Add claim link; ",IF(COUNTIF(ClaimsTable[Claim ID],B101)=0,"Unknown claim; ",""))&amp;IF(C101="","Select decision; ","")&amp;IF(D101="","Record basis; ","")&amp;IF(F101="","Assign decision owner; ","")&amp;IF(G101="","Set decision date; ","")&amp;IF(H101="","Set next review; ","")&amp;IF(I101="","Set triggers; ","")&amp;IF(AND(OR(C101="Proceed with conditions",C101="Restrict"),E101=""),"State conditions; ","")&amp;IF(AND(J101&lt;&gt;"",K101=""),"Explain fresh checking; ","")&amp;IF((SUMIFS(DecisionFindingLinks[Link issues (auto)],DecisionFindingLinks[Decision ID],A101)+SUMIFS(DecisionSupportLinks[Link issues (auto)],DecisionSupportLinks[Decision ID],A101))&gt;0,"Resolve decision links; ",""))</f>
      </c>
      <c r="M101" s="22" t="str">
        <f>IF(OR(A101="",COUNTIFS(DecisionFindingLinks[Decision ID],A101,DecisionFindingLinks[Finding ID],"&lt;&gt;")=0),"",INDEX(DecisionFindingLinks[Linked findings (auto)],MATCH(A101&amp;"__"&amp;COUNTIFS(DecisionFindingLinks[Decision ID],A101,DecisionFindingLinks[Finding ID],"&lt;&gt;"),DecisionFindingLinks[Decision link key (auto)],0)))</f>
      </c>
      <c r="N101" s="22" t="str">
        <f>IF(OR(A101="",COUNTIFS(DecisionSupportLinks[Decision ID],A101,DecisionSupportLinks[Record type],"Evidence",DecisionSupportLinks[Record ID],"&lt;&gt;")=0),"",INDEX(DecisionSupportLinks[Linked IDs (auto)],MATCH(A101&amp;"__Evidence__"&amp;COUNTIFS(DecisionSupportLinks[Decision ID],A101,DecisionSupportLinks[Record type],"Evidence",DecisionSupportLinks[Record ID],"&lt;&gt;"),DecisionSupportLinks[Decision link key (auto)],0)))</f>
      </c>
      <c r="O101" s="22" t="str">
        <f>IF(OR(A101="",COUNTIFS(DecisionSupportLinks[Decision ID],A101,DecisionSupportLinks[Record type],"Test",DecisionSupportLinks[Record ID],"&lt;&gt;")=0),"",INDEX(DecisionSupportLinks[Linked IDs (auto)],MATCH(A101&amp;"__Test__"&amp;COUNTIFS(DecisionSupportLinks[Decision ID],A101,DecisionSupportLinks[Record type],"Test",DecisionSupportLinks[Record ID],"&lt;&gt;"),DecisionSupportLinks[Decision link key (auto)],0)))</f>
      </c>
    </row>
    <row r="102" ht="46" customHeight="1">
      <c r="A102" s="11"/>
      <c r="B102" s="11"/>
      <c r="C102" s="11"/>
      <c r="D102" s="11"/>
      <c r="E102" s="11"/>
      <c r="F102" s="11"/>
      <c r="G102" s="23"/>
      <c r="H102" s="23"/>
      <c r="I102" s="11"/>
      <c r="J102" s="11"/>
      <c r="K102" s="11"/>
      <c r="L102" s="22" t="str">
        <f>IF(COUNTA(A102:K102)=0,"",IF(A102="","Add ID; ","")&amp;IF(AND(A102&lt;&gt;"",COUNTIF(DecisionsTable[Decision ID],A102)&gt;1),"Duplicate ID; ","")&amp;IF(B102="","Add claim link; ",IF(COUNTIF(ClaimsTable[Claim ID],B102)=0,"Unknown claim; ",""))&amp;IF(C102="","Select decision; ","")&amp;IF(D102="","Record basis; ","")&amp;IF(F102="","Assign decision owner; ","")&amp;IF(G102="","Set decision date; ","")&amp;IF(H102="","Set next review; ","")&amp;IF(I102="","Set triggers; ","")&amp;IF(AND(OR(C102="Proceed with conditions",C102="Restrict"),E102=""),"State conditions; ","")&amp;IF(AND(J102&lt;&gt;"",K102=""),"Explain fresh checking; ","")&amp;IF((SUMIFS(DecisionFindingLinks[Link issues (auto)],DecisionFindingLinks[Decision ID],A102)+SUMIFS(DecisionSupportLinks[Link issues (auto)],DecisionSupportLinks[Decision ID],A102))&gt;0,"Resolve decision links; ",""))</f>
      </c>
      <c r="M102" s="22" t="str">
        <f>IF(OR(A102="",COUNTIFS(DecisionFindingLinks[Decision ID],A102,DecisionFindingLinks[Finding ID],"&lt;&gt;")=0),"",INDEX(DecisionFindingLinks[Linked findings (auto)],MATCH(A102&amp;"__"&amp;COUNTIFS(DecisionFindingLinks[Decision ID],A102,DecisionFindingLinks[Finding ID],"&lt;&gt;"),DecisionFindingLinks[Decision link key (auto)],0)))</f>
      </c>
      <c r="N102" s="22" t="str">
        <f>IF(OR(A102="",COUNTIFS(DecisionSupportLinks[Decision ID],A102,DecisionSupportLinks[Record type],"Evidence",DecisionSupportLinks[Record ID],"&lt;&gt;")=0),"",INDEX(DecisionSupportLinks[Linked IDs (auto)],MATCH(A102&amp;"__Evidence__"&amp;COUNTIFS(DecisionSupportLinks[Decision ID],A102,DecisionSupportLinks[Record type],"Evidence",DecisionSupportLinks[Record ID],"&lt;&gt;"),DecisionSupportLinks[Decision link key (auto)],0)))</f>
      </c>
      <c r="O102" s="22" t="str">
        <f>IF(OR(A102="",COUNTIFS(DecisionSupportLinks[Decision ID],A102,DecisionSupportLinks[Record type],"Test",DecisionSupportLinks[Record ID],"&lt;&gt;")=0),"",INDEX(DecisionSupportLinks[Linked IDs (auto)],MATCH(A102&amp;"__Test__"&amp;COUNTIFS(DecisionSupportLinks[Decision ID],A102,DecisionSupportLinks[Record type],"Test",DecisionSupportLinks[Record ID],"&lt;&gt;"),DecisionSupportLinks[Decision link key (auto)],0)))</f>
      </c>
    </row>
    <row r="103" ht="46" customHeight="1">
      <c r="A103" s="11"/>
      <c r="B103" s="11"/>
      <c r="C103" s="11"/>
      <c r="D103" s="11"/>
      <c r="E103" s="11"/>
      <c r="F103" s="11"/>
      <c r="G103" s="23"/>
      <c r="H103" s="23"/>
      <c r="I103" s="11"/>
      <c r="J103" s="11"/>
      <c r="K103" s="11"/>
      <c r="L103" s="22" t="str">
        <f>IF(COUNTA(A103:K103)=0,"",IF(A103="","Add ID; ","")&amp;IF(AND(A103&lt;&gt;"",COUNTIF(DecisionsTable[Decision ID],A103)&gt;1),"Duplicate ID; ","")&amp;IF(B103="","Add claim link; ",IF(COUNTIF(ClaimsTable[Claim ID],B103)=0,"Unknown claim; ",""))&amp;IF(C103="","Select decision; ","")&amp;IF(D103="","Record basis; ","")&amp;IF(F103="","Assign decision owner; ","")&amp;IF(G103="","Set decision date; ","")&amp;IF(H103="","Set next review; ","")&amp;IF(I103="","Set triggers; ","")&amp;IF(AND(OR(C103="Proceed with conditions",C103="Restrict"),E103=""),"State conditions; ","")&amp;IF(AND(J103&lt;&gt;"",K103=""),"Explain fresh checking; ","")&amp;IF((SUMIFS(DecisionFindingLinks[Link issues (auto)],DecisionFindingLinks[Decision ID],A103)+SUMIFS(DecisionSupportLinks[Link issues (auto)],DecisionSupportLinks[Decision ID],A103))&gt;0,"Resolve decision links; ",""))</f>
      </c>
      <c r="M103" s="22" t="str">
        <f>IF(OR(A103="",COUNTIFS(DecisionFindingLinks[Decision ID],A103,DecisionFindingLinks[Finding ID],"&lt;&gt;")=0),"",INDEX(DecisionFindingLinks[Linked findings (auto)],MATCH(A103&amp;"__"&amp;COUNTIFS(DecisionFindingLinks[Decision ID],A103,DecisionFindingLinks[Finding ID],"&lt;&gt;"),DecisionFindingLinks[Decision link key (auto)],0)))</f>
      </c>
      <c r="N103" s="22" t="str">
        <f>IF(OR(A103="",COUNTIFS(DecisionSupportLinks[Decision ID],A103,DecisionSupportLinks[Record type],"Evidence",DecisionSupportLinks[Record ID],"&lt;&gt;")=0),"",INDEX(DecisionSupportLinks[Linked IDs (auto)],MATCH(A103&amp;"__Evidence__"&amp;COUNTIFS(DecisionSupportLinks[Decision ID],A103,DecisionSupportLinks[Record type],"Evidence",DecisionSupportLinks[Record ID],"&lt;&gt;"),DecisionSupportLinks[Decision link key (auto)],0)))</f>
      </c>
      <c r="O103" s="22" t="str">
        <f>IF(OR(A103="",COUNTIFS(DecisionSupportLinks[Decision ID],A103,DecisionSupportLinks[Record type],"Test",DecisionSupportLinks[Record ID],"&lt;&gt;")=0),"",INDEX(DecisionSupportLinks[Linked IDs (auto)],MATCH(A103&amp;"__Test__"&amp;COUNTIFS(DecisionSupportLinks[Decision ID],A103,DecisionSupportLinks[Record type],"Test",DecisionSupportLinks[Record ID],"&lt;&gt;"),DecisionSupportLinks[Decision link key (auto)],0)))</f>
      </c>
    </row>
    <row r="104" ht="46" customHeight="1">
      <c r="A104" s="11"/>
      <c r="B104" s="11"/>
      <c r="C104" s="11"/>
      <c r="D104" s="11"/>
      <c r="E104" s="11"/>
      <c r="F104" s="11"/>
      <c r="G104" s="23"/>
      <c r="H104" s="23"/>
      <c r="I104" s="11"/>
      <c r="J104" s="11"/>
      <c r="K104" s="11"/>
      <c r="L104" s="22" t="str">
        <f>IF(COUNTA(A104:K104)=0,"",IF(A104="","Add ID; ","")&amp;IF(AND(A104&lt;&gt;"",COUNTIF(DecisionsTable[Decision ID],A104)&gt;1),"Duplicate ID; ","")&amp;IF(B104="","Add claim link; ",IF(COUNTIF(ClaimsTable[Claim ID],B104)=0,"Unknown claim; ",""))&amp;IF(C104="","Select decision; ","")&amp;IF(D104="","Record basis; ","")&amp;IF(F104="","Assign decision owner; ","")&amp;IF(G104="","Set decision date; ","")&amp;IF(H104="","Set next review; ","")&amp;IF(I104="","Set triggers; ","")&amp;IF(AND(OR(C104="Proceed with conditions",C104="Restrict"),E104=""),"State conditions; ","")&amp;IF(AND(J104&lt;&gt;"",K104=""),"Explain fresh checking; ","")&amp;IF((SUMIFS(DecisionFindingLinks[Link issues (auto)],DecisionFindingLinks[Decision ID],A104)+SUMIFS(DecisionSupportLinks[Link issues (auto)],DecisionSupportLinks[Decision ID],A104))&gt;0,"Resolve decision links; ",""))</f>
      </c>
      <c r="M104" s="22" t="str">
        <f>IF(OR(A104="",COUNTIFS(DecisionFindingLinks[Decision ID],A104,DecisionFindingLinks[Finding ID],"&lt;&gt;")=0),"",INDEX(DecisionFindingLinks[Linked findings (auto)],MATCH(A104&amp;"__"&amp;COUNTIFS(DecisionFindingLinks[Decision ID],A104,DecisionFindingLinks[Finding ID],"&lt;&gt;"),DecisionFindingLinks[Decision link key (auto)],0)))</f>
      </c>
      <c r="N104" s="22" t="str">
        <f>IF(OR(A104="",COUNTIFS(DecisionSupportLinks[Decision ID],A104,DecisionSupportLinks[Record type],"Evidence",DecisionSupportLinks[Record ID],"&lt;&gt;")=0),"",INDEX(DecisionSupportLinks[Linked IDs (auto)],MATCH(A104&amp;"__Evidence__"&amp;COUNTIFS(DecisionSupportLinks[Decision ID],A104,DecisionSupportLinks[Record type],"Evidence",DecisionSupportLinks[Record ID],"&lt;&gt;"),DecisionSupportLinks[Decision link key (auto)],0)))</f>
      </c>
      <c r="O104" s="22" t="str">
        <f>IF(OR(A104="",COUNTIFS(DecisionSupportLinks[Decision ID],A104,DecisionSupportLinks[Record type],"Test",DecisionSupportLinks[Record ID],"&lt;&gt;")=0),"",INDEX(DecisionSupportLinks[Linked IDs (auto)],MATCH(A104&amp;"__Test__"&amp;COUNTIFS(DecisionSupportLinks[Decision ID],A104,DecisionSupportLinks[Record type],"Test",DecisionSupportLinks[Record ID],"&lt;&gt;"),DecisionSupportLinks[Decision link key (auto)],0)))</f>
      </c>
    </row>
    <row r="105" ht="46" customHeight="1">
      <c r="A105" s="11"/>
      <c r="B105" s="11"/>
      <c r="C105" s="11"/>
      <c r="D105" s="11"/>
      <c r="E105" s="11"/>
      <c r="F105" s="11"/>
      <c r="G105" s="23"/>
      <c r="H105" s="23"/>
      <c r="I105" s="11"/>
      <c r="J105" s="11"/>
      <c r="K105" s="11"/>
      <c r="L105" s="22" t="str">
        <f>IF(COUNTA(A105:K105)=0,"",IF(A105="","Add ID; ","")&amp;IF(AND(A105&lt;&gt;"",COUNTIF(DecisionsTable[Decision ID],A105)&gt;1),"Duplicate ID; ","")&amp;IF(B105="","Add claim link; ",IF(COUNTIF(ClaimsTable[Claim ID],B105)=0,"Unknown claim; ",""))&amp;IF(C105="","Select decision; ","")&amp;IF(D105="","Record basis; ","")&amp;IF(F105="","Assign decision owner; ","")&amp;IF(G105="","Set decision date; ","")&amp;IF(H105="","Set next review; ","")&amp;IF(I105="","Set triggers; ","")&amp;IF(AND(OR(C105="Proceed with conditions",C105="Restrict"),E105=""),"State conditions; ","")&amp;IF(AND(J105&lt;&gt;"",K105=""),"Explain fresh checking; ","")&amp;IF((SUMIFS(DecisionFindingLinks[Link issues (auto)],DecisionFindingLinks[Decision ID],A105)+SUMIFS(DecisionSupportLinks[Link issues (auto)],DecisionSupportLinks[Decision ID],A105))&gt;0,"Resolve decision links; ",""))</f>
      </c>
      <c r="M105" s="22" t="str">
        <f>IF(OR(A105="",COUNTIFS(DecisionFindingLinks[Decision ID],A105,DecisionFindingLinks[Finding ID],"&lt;&gt;")=0),"",INDEX(DecisionFindingLinks[Linked findings (auto)],MATCH(A105&amp;"__"&amp;COUNTIFS(DecisionFindingLinks[Decision ID],A105,DecisionFindingLinks[Finding ID],"&lt;&gt;"),DecisionFindingLinks[Decision link key (auto)],0)))</f>
      </c>
      <c r="N105" s="22" t="str">
        <f>IF(OR(A105="",COUNTIFS(DecisionSupportLinks[Decision ID],A105,DecisionSupportLinks[Record type],"Evidence",DecisionSupportLinks[Record ID],"&lt;&gt;")=0),"",INDEX(DecisionSupportLinks[Linked IDs (auto)],MATCH(A105&amp;"__Evidence__"&amp;COUNTIFS(DecisionSupportLinks[Decision ID],A105,DecisionSupportLinks[Record type],"Evidence",DecisionSupportLinks[Record ID],"&lt;&gt;"),DecisionSupportLinks[Decision link key (auto)],0)))</f>
      </c>
      <c r="O105" s="22" t="str">
        <f>IF(OR(A105="",COUNTIFS(DecisionSupportLinks[Decision ID],A105,DecisionSupportLinks[Record type],"Test",DecisionSupportLinks[Record ID],"&lt;&gt;")=0),"",INDEX(DecisionSupportLinks[Linked IDs (auto)],MATCH(A105&amp;"__Test__"&amp;COUNTIFS(DecisionSupportLinks[Decision ID],A105,DecisionSupportLinks[Record type],"Test",DecisionSupportLinks[Record ID],"&lt;&gt;"),DecisionSupportLinks[Decision link key (auto)],0)))</f>
      </c>
    </row>
    <row r="108">
      <c r="A108" s="40" t="str">
        <v>Back to Decisions</v>
      </c>
    </row>
    <row r="109" ht="34" customHeight="1">
      <c r="A109" s="13" t="str">
        <v>Finding links — one decision–finding pair per row</v>
      </c>
      <c r="B109" s="13"/>
      <c r="C109" s="13"/>
      <c r="D109" s="13"/>
      <c r="E109" s="13"/>
      <c r="F109" s="13"/>
      <c r="G109" s="13"/>
      <c r="H109" s="13"/>
    </row>
    <row r="110" ht="56" customHeight="1">
      <c r="A110" s="14" t="str">
        <v>Decision ID</v>
      </c>
      <c r="B110" s="14" t="str">
        <v>Finding ID</v>
      </c>
      <c r="C110" s="14" t="str">
        <v>Link role</v>
      </c>
      <c r="D110" s="14" t="str">
        <v>Record check (auto)</v>
      </c>
      <c r="E110" s="14" t="str">
        <v>Decision link number (auto)</v>
      </c>
      <c r="F110" s="14" t="str">
        <v>Decision link key (auto)</v>
      </c>
      <c r="G110" s="14" t="str">
        <v>Linked findings (auto)</v>
      </c>
      <c r="H110" s="14" t="str">
        <v>Link issues (auto)</v>
      </c>
    </row>
    <row r="111" ht="46" customHeight="1">
      <c r="A111" s="20"/>
      <c r="B111" s="20"/>
      <c r="C111" s="20"/>
      <c r="D111" s="33" t="str">
        <f>IF(COUNTA(A111:C111)=0,"",IF(A111="","Add decision link; ",IF(AND(COUNTIF(DecisionsTable[Decision ID],A111)=0,A111&lt;&gt;'Review Summary'!$B$6),"Unknown decision; ",""))&amp;IF(B111="","Add finding link; ",IF(COUNTIF(FindingsTable[Finding ID],B111)=0,"Unknown finding; ",""))&amp;IF(C111="","Set link role; ","")&amp;IF(AND(A111&lt;&gt;"",B111&lt;&gt;"",COUNTIFS(DecisionFindingLinks[Decision ID],A111,DecisionFindingLinks[Finding ID],B111)&gt;1),"Duplicate pair; ","")&amp;IF(COUNTIF(DecisionsTable[Decision ID],A111)=1,IF(COUNTIF(FindingsTable[Finding ID],B111)=1,IF(COUNTIFS(FindingsTable[Finding ID],B111,FindingsTable[Claim ID],INDEX(DecisionsTable[Claim ID],MATCH(A111,DecisionsTable[Decision ID],0)))=0,"Finding belongs to another claim; ",""),""),""))</f>
      </c>
      <c r="E111" s="32" t="str">
        <f>IF(OR(A111="",B111=""),"",COUNTIFS($A$111:A111,A111,$B$111:B111,"&lt;&gt;"))</f>
      </c>
      <c r="F111" s="32" t="str">
        <f>IF(E111="","",A111&amp;"__"&amp;E111)</f>
      </c>
      <c r="G111" s="32" t="str">
        <f>IF(E111="","",IF(E111=1,B111,INDEX($G$110:G110,MATCH(A111&amp;"__"&amp;(E111-1),$F$110:F110,0))&amp;", "&amp;B111))</f>
      </c>
      <c r="H111" s="32" t="str">
        <f>IF(COUNTA(A111:C111)=0,"",IF(D111="",0,1))</f>
      </c>
    </row>
    <row r="112" ht="46" customHeight="1">
      <c r="A112" s="20"/>
      <c r="B112" s="20"/>
      <c r="C112" s="20"/>
      <c r="D112" s="33" t="str">
        <f>IF(COUNTA(A112:C112)=0,"",IF(A112="","Add decision link; ",IF(AND(COUNTIF(DecisionsTable[Decision ID],A112)=0,A112&lt;&gt;'Review Summary'!$B$6),"Unknown decision; ",""))&amp;IF(B112="","Add finding link; ",IF(COUNTIF(FindingsTable[Finding ID],B112)=0,"Unknown finding; ",""))&amp;IF(C112="","Set link role; ","")&amp;IF(AND(A112&lt;&gt;"",B112&lt;&gt;"",COUNTIFS(DecisionFindingLinks[Decision ID],A112,DecisionFindingLinks[Finding ID],B112)&gt;1),"Duplicate pair; ","")&amp;IF(COUNTIF(DecisionsTable[Decision ID],A112)=1,IF(COUNTIF(FindingsTable[Finding ID],B112)=1,IF(COUNTIFS(FindingsTable[Finding ID],B112,FindingsTable[Claim ID],INDEX(DecisionsTable[Claim ID],MATCH(A112,DecisionsTable[Decision ID],0)))=0,"Finding belongs to another claim; ",""),""),""))</f>
      </c>
      <c r="E112" s="32" t="str">
        <f>IF(OR(A112="",B112=""),"",COUNTIFS($A$111:A112,A112,$B$111:B112,"&lt;&gt;"))</f>
      </c>
      <c r="F112" s="32" t="str">
        <f>IF(E112="","",A112&amp;"__"&amp;E112)</f>
      </c>
      <c r="G112" s="32" t="str">
        <f>IF(E112="","",IF(E112=1,B112,INDEX($G$110:G111,MATCH(A112&amp;"__"&amp;(E112-1),$F$110:F111,0))&amp;", "&amp;B112))</f>
      </c>
      <c r="H112" s="32" t="str">
        <f>IF(COUNTA(A112:C112)=0,"",IF(D112="",0,1))</f>
      </c>
    </row>
    <row r="113" ht="46" customHeight="1">
      <c r="A113" s="20"/>
      <c r="B113" s="20"/>
      <c r="C113" s="20"/>
      <c r="D113" s="33" t="str">
        <f>IF(COUNTA(A113:C113)=0,"",IF(A113="","Add decision link; ",IF(AND(COUNTIF(DecisionsTable[Decision ID],A113)=0,A113&lt;&gt;'Review Summary'!$B$6),"Unknown decision; ",""))&amp;IF(B113="","Add finding link; ",IF(COUNTIF(FindingsTable[Finding ID],B113)=0,"Unknown finding; ",""))&amp;IF(C113="","Set link role; ","")&amp;IF(AND(A113&lt;&gt;"",B113&lt;&gt;"",COUNTIFS(DecisionFindingLinks[Decision ID],A113,DecisionFindingLinks[Finding ID],B113)&gt;1),"Duplicate pair; ","")&amp;IF(COUNTIF(DecisionsTable[Decision ID],A113)=1,IF(COUNTIF(FindingsTable[Finding ID],B113)=1,IF(COUNTIFS(FindingsTable[Finding ID],B113,FindingsTable[Claim ID],INDEX(DecisionsTable[Claim ID],MATCH(A113,DecisionsTable[Decision ID],0)))=0,"Finding belongs to another claim; ",""),""),""))</f>
      </c>
      <c r="E113" s="32" t="str">
        <f>IF(OR(A113="",B113=""),"",COUNTIFS($A$111:A113,A113,$B$111:B113,"&lt;&gt;"))</f>
      </c>
      <c r="F113" s="32" t="str">
        <f>IF(E113="","",A113&amp;"__"&amp;E113)</f>
      </c>
      <c r="G113" s="32" t="str">
        <f>IF(E113="","",IF(E113=1,B113,INDEX($G$110:G112,MATCH(A113&amp;"__"&amp;(E113-1),$F$110:F112,0))&amp;", "&amp;B113))</f>
      </c>
      <c r="H113" s="32" t="str">
        <f>IF(COUNTA(A113:C113)=0,"",IF(D113="",0,1))</f>
      </c>
    </row>
    <row r="114" ht="46" customHeight="1">
      <c r="A114" s="20"/>
      <c r="B114" s="20"/>
      <c r="C114" s="20"/>
      <c r="D114" s="33" t="str">
        <f>IF(COUNTA(A114:C114)=0,"",IF(A114="","Add decision link; ",IF(AND(COUNTIF(DecisionsTable[Decision ID],A114)=0,A114&lt;&gt;'Review Summary'!$B$6),"Unknown decision; ",""))&amp;IF(B114="","Add finding link; ",IF(COUNTIF(FindingsTable[Finding ID],B114)=0,"Unknown finding; ",""))&amp;IF(C114="","Set link role; ","")&amp;IF(AND(A114&lt;&gt;"",B114&lt;&gt;"",COUNTIFS(DecisionFindingLinks[Decision ID],A114,DecisionFindingLinks[Finding ID],B114)&gt;1),"Duplicate pair; ","")&amp;IF(COUNTIF(DecisionsTable[Decision ID],A114)=1,IF(COUNTIF(FindingsTable[Finding ID],B114)=1,IF(COUNTIFS(FindingsTable[Finding ID],B114,FindingsTable[Claim ID],INDEX(DecisionsTable[Claim ID],MATCH(A114,DecisionsTable[Decision ID],0)))=0,"Finding belongs to another claim; ",""),""),""))</f>
      </c>
      <c r="E114" s="32" t="str">
        <f>IF(OR(A114="",B114=""),"",COUNTIFS($A$111:A114,A114,$B$111:B114,"&lt;&gt;"))</f>
      </c>
      <c r="F114" s="32" t="str">
        <f>IF(E114="","",A114&amp;"__"&amp;E114)</f>
      </c>
      <c r="G114" s="32" t="str">
        <f>IF(E114="","",IF(E114=1,B114,INDEX($G$110:G113,MATCH(A114&amp;"__"&amp;(E114-1),$F$110:F113,0))&amp;", "&amp;B114))</f>
      </c>
      <c r="H114" s="32" t="str">
        <f>IF(COUNTA(A114:C114)=0,"",IF(D114="",0,1))</f>
      </c>
    </row>
    <row r="115" ht="46" customHeight="1">
      <c r="A115" s="20"/>
      <c r="B115" s="20"/>
      <c r="C115" s="20"/>
      <c r="D115" s="33" t="str">
        <f>IF(COUNTA(A115:C115)=0,"",IF(A115="","Add decision link; ",IF(AND(COUNTIF(DecisionsTable[Decision ID],A115)=0,A115&lt;&gt;'Review Summary'!$B$6),"Unknown decision; ",""))&amp;IF(B115="","Add finding link; ",IF(COUNTIF(FindingsTable[Finding ID],B115)=0,"Unknown finding; ",""))&amp;IF(C115="","Set link role; ","")&amp;IF(AND(A115&lt;&gt;"",B115&lt;&gt;"",COUNTIFS(DecisionFindingLinks[Decision ID],A115,DecisionFindingLinks[Finding ID],B115)&gt;1),"Duplicate pair; ","")&amp;IF(COUNTIF(DecisionsTable[Decision ID],A115)=1,IF(COUNTIF(FindingsTable[Finding ID],B115)=1,IF(COUNTIFS(FindingsTable[Finding ID],B115,FindingsTable[Claim ID],INDEX(DecisionsTable[Claim ID],MATCH(A115,DecisionsTable[Decision ID],0)))=0,"Finding belongs to another claim; ",""),""),""))</f>
      </c>
      <c r="E115" s="32" t="str">
        <f>IF(OR(A115="",B115=""),"",COUNTIFS($A$111:A115,A115,$B$111:B115,"&lt;&gt;"))</f>
      </c>
      <c r="F115" s="32" t="str">
        <f>IF(E115="","",A115&amp;"__"&amp;E115)</f>
      </c>
      <c r="G115" s="32" t="str">
        <f>IF(E115="","",IF(E115=1,B115,INDEX($G$110:G114,MATCH(A115&amp;"__"&amp;(E115-1),$F$110:F114,0))&amp;", "&amp;B115))</f>
      </c>
      <c r="H115" s="32" t="str">
        <f>IF(COUNTA(A115:C115)=0,"",IF(D115="",0,1))</f>
      </c>
    </row>
    <row r="116" ht="46" customHeight="1">
      <c r="A116" s="20"/>
      <c r="B116" s="20"/>
      <c r="C116" s="20"/>
      <c r="D116" s="33" t="str">
        <f>IF(COUNTA(A116:C116)=0,"",IF(A116="","Add decision link; ",IF(AND(COUNTIF(DecisionsTable[Decision ID],A116)=0,A116&lt;&gt;'Review Summary'!$B$6),"Unknown decision; ",""))&amp;IF(B116="","Add finding link; ",IF(COUNTIF(FindingsTable[Finding ID],B116)=0,"Unknown finding; ",""))&amp;IF(C116="","Set link role; ","")&amp;IF(AND(A116&lt;&gt;"",B116&lt;&gt;"",COUNTIFS(DecisionFindingLinks[Decision ID],A116,DecisionFindingLinks[Finding ID],B116)&gt;1),"Duplicate pair; ","")&amp;IF(COUNTIF(DecisionsTable[Decision ID],A116)=1,IF(COUNTIF(FindingsTable[Finding ID],B116)=1,IF(COUNTIFS(FindingsTable[Finding ID],B116,FindingsTable[Claim ID],INDEX(DecisionsTable[Claim ID],MATCH(A116,DecisionsTable[Decision ID],0)))=0,"Finding belongs to another claim; ",""),""),""))</f>
      </c>
      <c r="E116" s="32" t="str">
        <f>IF(OR(A116="",B116=""),"",COUNTIFS($A$111:A116,A116,$B$111:B116,"&lt;&gt;"))</f>
      </c>
      <c r="F116" s="32" t="str">
        <f>IF(E116="","",A116&amp;"__"&amp;E116)</f>
      </c>
      <c r="G116" s="32" t="str">
        <f>IF(E116="","",IF(E116=1,B116,INDEX($G$110:G115,MATCH(A116&amp;"__"&amp;(E116-1),$F$110:F115,0))&amp;", "&amp;B116))</f>
      </c>
      <c r="H116" s="32" t="str">
        <f>IF(COUNTA(A116:C116)=0,"",IF(D116="",0,1))</f>
      </c>
    </row>
    <row r="117" ht="46" customHeight="1">
      <c r="A117" s="20"/>
      <c r="B117" s="20"/>
      <c r="C117" s="20"/>
      <c r="D117" s="33" t="str">
        <f>IF(COUNTA(A117:C117)=0,"",IF(A117="","Add decision link; ",IF(AND(COUNTIF(DecisionsTable[Decision ID],A117)=0,A117&lt;&gt;'Review Summary'!$B$6),"Unknown decision; ",""))&amp;IF(B117="","Add finding link; ",IF(COUNTIF(FindingsTable[Finding ID],B117)=0,"Unknown finding; ",""))&amp;IF(C117="","Set link role; ","")&amp;IF(AND(A117&lt;&gt;"",B117&lt;&gt;"",COUNTIFS(DecisionFindingLinks[Decision ID],A117,DecisionFindingLinks[Finding ID],B117)&gt;1),"Duplicate pair; ","")&amp;IF(COUNTIF(DecisionsTable[Decision ID],A117)=1,IF(COUNTIF(FindingsTable[Finding ID],B117)=1,IF(COUNTIFS(FindingsTable[Finding ID],B117,FindingsTable[Claim ID],INDEX(DecisionsTable[Claim ID],MATCH(A117,DecisionsTable[Decision ID],0)))=0,"Finding belongs to another claim; ",""),""),""))</f>
      </c>
      <c r="E117" s="32" t="str">
        <f>IF(OR(A117="",B117=""),"",COUNTIFS($A$111:A117,A117,$B$111:B117,"&lt;&gt;"))</f>
      </c>
      <c r="F117" s="32" t="str">
        <f>IF(E117="","",A117&amp;"__"&amp;E117)</f>
      </c>
      <c r="G117" s="32" t="str">
        <f>IF(E117="","",IF(E117=1,B117,INDEX($G$110:G116,MATCH(A117&amp;"__"&amp;(E117-1),$F$110:F116,0))&amp;", "&amp;B117))</f>
      </c>
      <c r="H117" s="32" t="str">
        <f>IF(COUNTA(A117:C117)=0,"",IF(D117="",0,1))</f>
      </c>
    </row>
    <row r="118" ht="46" customHeight="1">
      <c r="A118" s="20"/>
      <c r="B118" s="20"/>
      <c r="C118" s="20"/>
      <c r="D118" s="33" t="str">
        <f>IF(COUNTA(A118:C118)=0,"",IF(A118="","Add decision link; ",IF(AND(COUNTIF(DecisionsTable[Decision ID],A118)=0,A118&lt;&gt;'Review Summary'!$B$6),"Unknown decision; ",""))&amp;IF(B118="","Add finding link; ",IF(COUNTIF(FindingsTable[Finding ID],B118)=0,"Unknown finding; ",""))&amp;IF(C118="","Set link role; ","")&amp;IF(AND(A118&lt;&gt;"",B118&lt;&gt;"",COUNTIFS(DecisionFindingLinks[Decision ID],A118,DecisionFindingLinks[Finding ID],B118)&gt;1),"Duplicate pair; ","")&amp;IF(COUNTIF(DecisionsTable[Decision ID],A118)=1,IF(COUNTIF(FindingsTable[Finding ID],B118)=1,IF(COUNTIFS(FindingsTable[Finding ID],B118,FindingsTable[Claim ID],INDEX(DecisionsTable[Claim ID],MATCH(A118,DecisionsTable[Decision ID],0)))=0,"Finding belongs to another claim; ",""),""),""))</f>
      </c>
      <c r="E118" s="32" t="str">
        <f>IF(OR(A118="",B118=""),"",COUNTIFS($A$111:A118,A118,$B$111:B118,"&lt;&gt;"))</f>
      </c>
      <c r="F118" s="32" t="str">
        <f>IF(E118="","",A118&amp;"__"&amp;E118)</f>
      </c>
      <c r="G118" s="32" t="str">
        <f>IF(E118="","",IF(E118=1,B118,INDEX($G$110:G117,MATCH(A118&amp;"__"&amp;(E118-1),$F$110:F117,0))&amp;", "&amp;B118))</f>
      </c>
      <c r="H118" s="32" t="str">
        <f>IF(COUNTA(A118:C118)=0,"",IF(D118="",0,1))</f>
      </c>
    </row>
    <row r="119" ht="46" customHeight="1">
      <c r="A119" s="20"/>
      <c r="B119" s="20"/>
      <c r="C119" s="20"/>
      <c r="D119" s="33" t="str">
        <f>IF(COUNTA(A119:C119)=0,"",IF(A119="","Add decision link; ",IF(AND(COUNTIF(DecisionsTable[Decision ID],A119)=0,A119&lt;&gt;'Review Summary'!$B$6),"Unknown decision; ",""))&amp;IF(B119="","Add finding link; ",IF(COUNTIF(FindingsTable[Finding ID],B119)=0,"Unknown finding; ",""))&amp;IF(C119="","Set link role; ","")&amp;IF(AND(A119&lt;&gt;"",B119&lt;&gt;"",COUNTIFS(DecisionFindingLinks[Decision ID],A119,DecisionFindingLinks[Finding ID],B119)&gt;1),"Duplicate pair; ","")&amp;IF(COUNTIF(DecisionsTable[Decision ID],A119)=1,IF(COUNTIF(FindingsTable[Finding ID],B119)=1,IF(COUNTIFS(FindingsTable[Finding ID],B119,FindingsTable[Claim ID],INDEX(DecisionsTable[Claim ID],MATCH(A119,DecisionsTable[Decision ID],0)))=0,"Finding belongs to another claim; ",""),""),""))</f>
      </c>
      <c r="E119" s="32" t="str">
        <f>IF(OR(A119="",B119=""),"",COUNTIFS($A$111:A119,A119,$B$111:B119,"&lt;&gt;"))</f>
      </c>
      <c r="F119" s="32" t="str">
        <f>IF(E119="","",A119&amp;"__"&amp;E119)</f>
      </c>
      <c r="G119" s="32" t="str">
        <f>IF(E119="","",IF(E119=1,B119,INDEX($G$110:G118,MATCH(A119&amp;"__"&amp;(E119-1),$F$110:F118,0))&amp;", "&amp;B119))</f>
      </c>
      <c r="H119" s="32" t="str">
        <f>IF(COUNTA(A119:C119)=0,"",IF(D119="",0,1))</f>
      </c>
    </row>
    <row r="120" ht="46" customHeight="1">
      <c r="A120" s="20"/>
      <c r="B120" s="20"/>
      <c r="C120" s="20"/>
      <c r="D120" s="33" t="str">
        <f>IF(COUNTA(A120:C120)=0,"",IF(A120="","Add decision link; ",IF(AND(COUNTIF(DecisionsTable[Decision ID],A120)=0,A120&lt;&gt;'Review Summary'!$B$6),"Unknown decision; ",""))&amp;IF(B120="","Add finding link; ",IF(COUNTIF(FindingsTable[Finding ID],B120)=0,"Unknown finding; ",""))&amp;IF(C120="","Set link role; ","")&amp;IF(AND(A120&lt;&gt;"",B120&lt;&gt;"",COUNTIFS(DecisionFindingLinks[Decision ID],A120,DecisionFindingLinks[Finding ID],B120)&gt;1),"Duplicate pair; ","")&amp;IF(COUNTIF(DecisionsTable[Decision ID],A120)=1,IF(COUNTIF(FindingsTable[Finding ID],B120)=1,IF(COUNTIFS(FindingsTable[Finding ID],B120,FindingsTable[Claim ID],INDEX(DecisionsTable[Claim ID],MATCH(A120,DecisionsTable[Decision ID],0)))=0,"Finding belongs to another claim; ",""),""),""))</f>
      </c>
      <c r="E120" s="32" t="str">
        <f>IF(OR(A120="",B120=""),"",COUNTIFS($A$111:A120,A120,$B$111:B120,"&lt;&gt;"))</f>
      </c>
      <c r="F120" s="32" t="str">
        <f>IF(E120="","",A120&amp;"__"&amp;E120)</f>
      </c>
      <c r="G120" s="32" t="str">
        <f>IF(E120="","",IF(E120=1,B120,INDEX($G$110:G119,MATCH(A120&amp;"__"&amp;(E120-1),$F$110:F119,0))&amp;", "&amp;B120))</f>
      </c>
      <c r="H120" s="32" t="str">
        <f>IF(COUNTA(A120:C120)=0,"",IF(D120="",0,1))</f>
      </c>
    </row>
    <row r="121" ht="46" customHeight="1">
      <c r="A121" s="20"/>
      <c r="B121" s="20"/>
      <c r="C121" s="20"/>
      <c r="D121" s="33" t="str">
        <f>IF(COUNTA(A121:C121)=0,"",IF(A121="","Add decision link; ",IF(AND(COUNTIF(DecisionsTable[Decision ID],A121)=0,A121&lt;&gt;'Review Summary'!$B$6),"Unknown decision; ",""))&amp;IF(B121="","Add finding link; ",IF(COUNTIF(FindingsTable[Finding ID],B121)=0,"Unknown finding; ",""))&amp;IF(C121="","Set link role; ","")&amp;IF(AND(A121&lt;&gt;"",B121&lt;&gt;"",COUNTIFS(DecisionFindingLinks[Decision ID],A121,DecisionFindingLinks[Finding ID],B121)&gt;1),"Duplicate pair; ","")&amp;IF(COUNTIF(DecisionsTable[Decision ID],A121)=1,IF(COUNTIF(FindingsTable[Finding ID],B121)=1,IF(COUNTIFS(FindingsTable[Finding ID],B121,FindingsTable[Claim ID],INDEX(DecisionsTable[Claim ID],MATCH(A121,DecisionsTable[Decision ID],0)))=0,"Finding belongs to another claim; ",""),""),""))</f>
      </c>
      <c r="E121" s="32" t="str">
        <f>IF(OR(A121="",B121=""),"",COUNTIFS($A$111:A121,A121,$B$111:B121,"&lt;&gt;"))</f>
      </c>
      <c r="F121" s="32" t="str">
        <f>IF(E121="","",A121&amp;"__"&amp;E121)</f>
      </c>
      <c r="G121" s="32" t="str">
        <f>IF(E121="","",IF(E121=1,B121,INDEX($G$110:G120,MATCH(A121&amp;"__"&amp;(E121-1),$F$110:F120,0))&amp;", "&amp;B121))</f>
      </c>
      <c r="H121" s="32" t="str">
        <f>IF(COUNTA(A121:C121)=0,"",IF(D121="",0,1))</f>
      </c>
    </row>
    <row r="122" ht="46" customHeight="1">
      <c r="A122" s="20"/>
      <c r="B122" s="20"/>
      <c r="C122" s="20"/>
      <c r="D122" s="33" t="str">
        <f>IF(COUNTA(A122:C122)=0,"",IF(A122="","Add decision link; ",IF(AND(COUNTIF(DecisionsTable[Decision ID],A122)=0,A122&lt;&gt;'Review Summary'!$B$6),"Unknown decision; ",""))&amp;IF(B122="","Add finding link; ",IF(COUNTIF(FindingsTable[Finding ID],B122)=0,"Unknown finding; ",""))&amp;IF(C122="","Set link role; ","")&amp;IF(AND(A122&lt;&gt;"",B122&lt;&gt;"",COUNTIFS(DecisionFindingLinks[Decision ID],A122,DecisionFindingLinks[Finding ID],B122)&gt;1),"Duplicate pair; ","")&amp;IF(COUNTIF(DecisionsTable[Decision ID],A122)=1,IF(COUNTIF(FindingsTable[Finding ID],B122)=1,IF(COUNTIFS(FindingsTable[Finding ID],B122,FindingsTable[Claim ID],INDEX(DecisionsTable[Claim ID],MATCH(A122,DecisionsTable[Decision ID],0)))=0,"Finding belongs to another claim; ",""),""),""))</f>
      </c>
      <c r="E122" s="32" t="str">
        <f>IF(OR(A122="",B122=""),"",COUNTIFS($A$111:A122,A122,$B$111:B122,"&lt;&gt;"))</f>
      </c>
      <c r="F122" s="32" t="str">
        <f>IF(E122="","",A122&amp;"__"&amp;E122)</f>
      </c>
      <c r="G122" s="32" t="str">
        <f>IF(E122="","",IF(E122=1,B122,INDEX($G$110:G121,MATCH(A122&amp;"__"&amp;(E122-1),$F$110:F121,0))&amp;", "&amp;B122))</f>
      </c>
      <c r="H122" s="32" t="str">
        <f>IF(COUNTA(A122:C122)=0,"",IF(D122="",0,1))</f>
      </c>
    </row>
    <row r="123" ht="46" customHeight="1">
      <c r="A123" s="20"/>
      <c r="B123" s="20"/>
      <c r="C123" s="20"/>
      <c r="D123" s="33" t="str">
        <f>IF(COUNTA(A123:C123)=0,"",IF(A123="","Add decision link; ",IF(AND(COUNTIF(DecisionsTable[Decision ID],A123)=0,A123&lt;&gt;'Review Summary'!$B$6),"Unknown decision; ",""))&amp;IF(B123="","Add finding link; ",IF(COUNTIF(FindingsTable[Finding ID],B123)=0,"Unknown finding; ",""))&amp;IF(C123="","Set link role; ","")&amp;IF(AND(A123&lt;&gt;"",B123&lt;&gt;"",COUNTIFS(DecisionFindingLinks[Decision ID],A123,DecisionFindingLinks[Finding ID],B123)&gt;1),"Duplicate pair; ","")&amp;IF(COUNTIF(DecisionsTable[Decision ID],A123)=1,IF(COUNTIF(FindingsTable[Finding ID],B123)=1,IF(COUNTIFS(FindingsTable[Finding ID],B123,FindingsTable[Claim ID],INDEX(DecisionsTable[Claim ID],MATCH(A123,DecisionsTable[Decision ID],0)))=0,"Finding belongs to another claim; ",""),""),""))</f>
      </c>
      <c r="E123" s="32" t="str">
        <f>IF(OR(A123="",B123=""),"",COUNTIFS($A$111:A123,A123,$B$111:B123,"&lt;&gt;"))</f>
      </c>
      <c r="F123" s="32" t="str">
        <f>IF(E123="","",A123&amp;"__"&amp;E123)</f>
      </c>
      <c r="G123" s="32" t="str">
        <f>IF(E123="","",IF(E123=1,B123,INDEX($G$110:G122,MATCH(A123&amp;"__"&amp;(E123-1),$F$110:F122,0))&amp;", "&amp;B123))</f>
      </c>
      <c r="H123" s="32" t="str">
        <f>IF(COUNTA(A123:C123)=0,"",IF(D123="",0,1))</f>
      </c>
    </row>
    <row r="124" ht="46" customHeight="1">
      <c r="A124" s="20"/>
      <c r="B124" s="20"/>
      <c r="C124" s="20"/>
      <c r="D124" s="33" t="str">
        <f>IF(COUNTA(A124:C124)=0,"",IF(A124="","Add decision link; ",IF(AND(COUNTIF(DecisionsTable[Decision ID],A124)=0,A124&lt;&gt;'Review Summary'!$B$6),"Unknown decision; ",""))&amp;IF(B124="","Add finding link; ",IF(COUNTIF(FindingsTable[Finding ID],B124)=0,"Unknown finding; ",""))&amp;IF(C124="","Set link role; ","")&amp;IF(AND(A124&lt;&gt;"",B124&lt;&gt;"",COUNTIFS(DecisionFindingLinks[Decision ID],A124,DecisionFindingLinks[Finding ID],B124)&gt;1),"Duplicate pair; ","")&amp;IF(COUNTIF(DecisionsTable[Decision ID],A124)=1,IF(COUNTIF(FindingsTable[Finding ID],B124)=1,IF(COUNTIFS(FindingsTable[Finding ID],B124,FindingsTable[Claim ID],INDEX(DecisionsTable[Claim ID],MATCH(A124,DecisionsTable[Decision ID],0)))=0,"Finding belongs to another claim; ",""),""),""))</f>
      </c>
      <c r="E124" s="32" t="str">
        <f>IF(OR(A124="",B124=""),"",COUNTIFS($A$111:A124,A124,$B$111:B124,"&lt;&gt;"))</f>
      </c>
      <c r="F124" s="32" t="str">
        <f>IF(E124="","",A124&amp;"__"&amp;E124)</f>
      </c>
      <c r="G124" s="32" t="str">
        <f>IF(E124="","",IF(E124=1,B124,INDEX($G$110:G123,MATCH(A124&amp;"__"&amp;(E124-1),$F$110:F123,0))&amp;", "&amp;B124))</f>
      </c>
      <c r="H124" s="32" t="str">
        <f>IF(COUNTA(A124:C124)=0,"",IF(D124="",0,1))</f>
      </c>
    </row>
    <row r="125" ht="46" customHeight="1">
      <c r="A125" s="20"/>
      <c r="B125" s="20"/>
      <c r="C125" s="20"/>
      <c r="D125" s="33" t="str">
        <f>IF(COUNTA(A125:C125)=0,"",IF(A125="","Add decision link; ",IF(AND(COUNTIF(DecisionsTable[Decision ID],A125)=0,A125&lt;&gt;'Review Summary'!$B$6),"Unknown decision; ",""))&amp;IF(B125="","Add finding link; ",IF(COUNTIF(FindingsTable[Finding ID],B125)=0,"Unknown finding; ",""))&amp;IF(C125="","Set link role; ","")&amp;IF(AND(A125&lt;&gt;"",B125&lt;&gt;"",COUNTIFS(DecisionFindingLinks[Decision ID],A125,DecisionFindingLinks[Finding ID],B125)&gt;1),"Duplicate pair; ","")&amp;IF(COUNTIF(DecisionsTable[Decision ID],A125)=1,IF(COUNTIF(FindingsTable[Finding ID],B125)=1,IF(COUNTIFS(FindingsTable[Finding ID],B125,FindingsTable[Claim ID],INDEX(DecisionsTable[Claim ID],MATCH(A125,DecisionsTable[Decision ID],0)))=0,"Finding belongs to another claim; ",""),""),""))</f>
      </c>
      <c r="E125" s="32" t="str">
        <f>IF(OR(A125="",B125=""),"",COUNTIFS($A$111:A125,A125,$B$111:B125,"&lt;&gt;"))</f>
      </c>
      <c r="F125" s="32" t="str">
        <f>IF(E125="","",A125&amp;"__"&amp;E125)</f>
      </c>
      <c r="G125" s="32" t="str">
        <f>IF(E125="","",IF(E125=1,B125,INDEX($G$110:G124,MATCH(A125&amp;"__"&amp;(E125-1),$F$110:F124,0))&amp;", "&amp;B125))</f>
      </c>
      <c r="H125" s="32" t="str">
        <f>IF(COUNTA(A125:C125)=0,"",IF(D125="",0,1))</f>
      </c>
    </row>
    <row r="126" ht="46" customHeight="1">
      <c r="A126" s="20"/>
      <c r="B126" s="20"/>
      <c r="C126" s="20"/>
      <c r="D126" s="33" t="str">
        <f>IF(COUNTA(A126:C126)=0,"",IF(A126="","Add decision link; ",IF(AND(COUNTIF(DecisionsTable[Decision ID],A126)=0,A126&lt;&gt;'Review Summary'!$B$6),"Unknown decision; ",""))&amp;IF(B126="","Add finding link; ",IF(COUNTIF(FindingsTable[Finding ID],B126)=0,"Unknown finding; ",""))&amp;IF(C126="","Set link role; ","")&amp;IF(AND(A126&lt;&gt;"",B126&lt;&gt;"",COUNTIFS(DecisionFindingLinks[Decision ID],A126,DecisionFindingLinks[Finding ID],B126)&gt;1),"Duplicate pair; ","")&amp;IF(COUNTIF(DecisionsTable[Decision ID],A126)=1,IF(COUNTIF(FindingsTable[Finding ID],B126)=1,IF(COUNTIFS(FindingsTable[Finding ID],B126,FindingsTable[Claim ID],INDEX(DecisionsTable[Claim ID],MATCH(A126,DecisionsTable[Decision ID],0)))=0,"Finding belongs to another claim; ",""),""),""))</f>
      </c>
      <c r="E126" s="32" t="str">
        <f>IF(OR(A126="",B126=""),"",COUNTIFS($A$111:A126,A126,$B$111:B126,"&lt;&gt;"))</f>
      </c>
      <c r="F126" s="32" t="str">
        <f>IF(E126="","",A126&amp;"__"&amp;E126)</f>
      </c>
      <c r="G126" s="32" t="str">
        <f>IF(E126="","",IF(E126=1,B126,INDEX($G$110:G125,MATCH(A126&amp;"__"&amp;(E126-1),$F$110:F125,0))&amp;", "&amp;B126))</f>
      </c>
      <c r="H126" s="32" t="str">
        <f>IF(COUNTA(A126:C126)=0,"",IF(D126="",0,1))</f>
      </c>
    </row>
    <row r="127" ht="46" customHeight="1">
      <c r="A127" s="20"/>
      <c r="B127" s="20"/>
      <c r="C127" s="20"/>
      <c r="D127" s="33" t="str">
        <f>IF(COUNTA(A127:C127)=0,"",IF(A127="","Add decision link; ",IF(AND(COUNTIF(DecisionsTable[Decision ID],A127)=0,A127&lt;&gt;'Review Summary'!$B$6),"Unknown decision; ",""))&amp;IF(B127="","Add finding link; ",IF(COUNTIF(FindingsTable[Finding ID],B127)=0,"Unknown finding; ",""))&amp;IF(C127="","Set link role; ","")&amp;IF(AND(A127&lt;&gt;"",B127&lt;&gt;"",COUNTIFS(DecisionFindingLinks[Decision ID],A127,DecisionFindingLinks[Finding ID],B127)&gt;1),"Duplicate pair; ","")&amp;IF(COUNTIF(DecisionsTable[Decision ID],A127)=1,IF(COUNTIF(FindingsTable[Finding ID],B127)=1,IF(COUNTIFS(FindingsTable[Finding ID],B127,FindingsTable[Claim ID],INDEX(DecisionsTable[Claim ID],MATCH(A127,DecisionsTable[Decision ID],0)))=0,"Finding belongs to another claim; ",""),""),""))</f>
      </c>
      <c r="E127" s="32" t="str">
        <f>IF(OR(A127="",B127=""),"",COUNTIFS($A$111:A127,A127,$B$111:B127,"&lt;&gt;"))</f>
      </c>
      <c r="F127" s="32" t="str">
        <f>IF(E127="","",A127&amp;"__"&amp;E127)</f>
      </c>
      <c r="G127" s="32" t="str">
        <f>IF(E127="","",IF(E127=1,B127,INDEX($G$110:G126,MATCH(A127&amp;"__"&amp;(E127-1),$F$110:F126,0))&amp;", "&amp;B127))</f>
      </c>
      <c r="H127" s="32" t="str">
        <f>IF(COUNTA(A127:C127)=0,"",IF(D127="",0,1))</f>
      </c>
    </row>
    <row r="128" ht="46" customHeight="1">
      <c r="A128" s="20"/>
      <c r="B128" s="20"/>
      <c r="C128" s="20"/>
      <c r="D128" s="33" t="str">
        <f>IF(COUNTA(A128:C128)=0,"",IF(A128="","Add decision link; ",IF(AND(COUNTIF(DecisionsTable[Decision ID],A128)=0,A128&lt;&gt;'Review Summary'!$B$6),"Unknown decision; ",""))&amp;IF(B128="","Add finding link; ",IF(COUNTIF(FindingsTable[Finding ID],B128)=0,"Unknown finding; ",""))&amp;IF(C128="","Set link role; ","")&amp;IF(AND(A128&lt;&gt;"",B128&lt;&gt;"",COUNTIFS(DecisionFindingLinks[Decision ID],A128,DecisionFindingLinks[Finding ID],B128)&gt;1),"Duplicate pair; ","")&amp;IF(COUNTIF(DecisionsTable[Decision ID],A128)=1,IF(COUNTIF(FindingsTable[Finding ID],B128)=1,IF(COUNTIFS(FindingsTable[Finding ID],B128,FindingsTable[Claim ID],INDEX(DecisionsTable[Claim ID],MATCH(A128,DecisionsTable[Decision ID],0)))=0,"Finding belongs to another claim; ",""),""),""))</f>
      </c>
      <c r="E128" s="32" t="str">
        <f>IF(OR(A128="",B128=""),"",COUNTIFS($A$111:A128,A128,$B$111:B128,"&lt;&gt;"))</f>
      </c>
      <c r="F128" s="32" t="str">
        <f>IF(E128="","",A128&amp;"__"&amp;E128)</f>
      </c>
      <c r="G128" s="32" t="str">
        <f>IF(E128="","",IF(E128=1,B128,INDEX($G$110:G127,MATCH(A128&amp;"__"&amp;(E128-1),$F$110:F127,0))&amp;", "&amp;B128))</f>
      </c>
      <c r="H128" s="32" t="str">
        <f>IF(COUNTA(A128:C128)=0,"",IF(D128="",0,1))</f>
      </c>
    </row>
    <row r="129" ht="46" customHeight="1">
      <c r="A129" s="20"/>
      <c r="B129" s="20"/>
      <c r="C129" s="20"/>
      <c r="D129" s="33" t="str">
        <f>IF(COUNTA(A129:C129)=0,"",IF(A129="","Add decision link; ",IF(AND(COUNTIF(DecisionsTable[Decision ID],A129)=0,A129&lt;&gt;'Review Summary'!$B$6),"Unknown decision; ",""))&amp;IF(B129="","Add finding link; ",IF(COUNTIF(FindingsTable[Finding ID],B129)=0,"Unknown finding; ",""))&amp;IF(C129="","Set link role; ","")&amp;IF(AND(A129&lt;&gt;"",B129&lt;&gt;"",COUNTIFS(DecisionFindingLinks[Decision ID],A129,DecisionFindingLinks[Finding ID],B129)&gt;1),"Duplicate pair; ","")&amp;IF(COUNTIF(DecisionsTable[Decision ID],A129)=1,IF(COUNTIF(FindingsTable[Finding ID],B129)=1,IF(COUNTIFS(FindingsTable[Finding ID],B129,FindingsTable[Claim ID],INDEX(DecisionsTable[Claim ID],MATCH(A129,DecisionsTable[Decision ID],0)))=0,"Finding belongs to another claim; ",""),""),""))</f>
      </c>
      <c r="E129" s="32" t="str">
        <f>IF(OR(A129="",B129=""),"",COUNTIFS($A$111:A129,A129,$B$111:B129,"&lt;&gt;"))</f>
      </c>
      <c r="F129" s="32" t="str">
        <f>IF(E129="","",A129&amp;"__"&amp;E129)</f>
      </c>
      <c r="G129" s="32" t="str">
        <f>IF(E129="","",IF(E129=1,B129,INDEX($G$110:G128,MATCH(A129&amp;"__"&amp;(E129-1),$F$110:F128,0))&amp;", "&amp;B129))</f>
      </c>
      <c r="H129" s="32" t="str">
        <f>IF(COUNTA(A129:C129)=0,"",IF(D129="",0,1))</f>
      </c>
    </row>
    <row r="130" ht="46" customHeight="1">
      <c r="A130" s="20"/>
      <c r="B130" s="20"/>
      <c r="C130" s="20"/>
      <c r="D130" s="33" t="str">
        <f>IF(COUNTA(A130:C130)=0,"",IF(A130="","Add decision link; ",IF(AND(COUNTIF(DecisionsTable[Decision ID],A130)=0,A130&lt;&gt;'Review Summary'!$B$6),"Unknown decision; ",""))&amp;IF(B130="","Add finding link; ",IF(COUNTIF(FindingsTable[Finding ID],B130)=0,"Unknown finding; ",""))&amp;IF(C130="","Set link role; ","")&amp;IF(AND(A130&lt;&gt;"",B130&lt;&gt;"",COUNTIFS(DecisionFindingLinks[Decision ID],A130,DecisionFindingLinks[Finding ID],B130)&gt;1),"Duplicate pair; ","")&amp;IF(COUNTIF(DecisionsTable[Decision ID],A130)=1,IF(COUNTIF(FindingsTable[Finding ID],B130)=1,IF(COUNTIFS(FindingsTable[Finding ID],B130,FindingsTable[Claim ID],INDEX(DecisionsTable[Claim ID],MATCH(A130,DecisionsTable[Decision ID],0)))=0,"Finding belongs to another claim; ",""),""),""))</f>
      </c>
      <c r="E130" s="32" t="str">
        <f>IF(OR(A130="",B130=""),"",COUNTIFS($A$111:A130,A130,$B$111:B130,"&lt;&gt;"))</f>
      </c>
      <c r="F130" s="32" t="str">
        <f>IF(E130="","",A130&amp;"__"&amp;E130)</f>
      </c>
      <c r="G130" s="32" t="str">
        <f>IF(E130="","",IF(E130=1,B130,INDEX($G$110:G129,MATCH(A130&amp;"__"&amp;(E130-1),$F$110:F129,0))&amp;", "&amp;B130))</f>
      </c>
      <c r="H130" s="32" t="str">
        <f>IF(COUNTA(A130:C130)=0,"",IF(D130="",0,1))</f>
      </c>
    </row>
    <row r="131" ht="46" customHeight="1">
      <c r="A131" s="20"/>
      <c r="B131" s="20"/>
      <c r="C131" s="20"/>
      <c r="D131" s="33" t="str">
        <f>IF(COUNTA(A131:C131)=0,"",IF(A131="","Add decision link; ",IF(AND(COUNTIF(DecisionsTable[Decision ID],A131)=0,A131&lt;&gt;'Review Summary'!$B$6),"Unknown decision; ",""))&amp;IF(B131="","Add finding link; ",IF(COUNTIF(FindingsTable[Finding ID],B131)=0,"Unknown finding; ",""))&amp;IF(C131="","Set link role; ","")&amp;IF(AND(A131&lt;&gt;"",B131&lt;&gt;"",COUNTIFS(DecisionFindingLinks[Decision ID],A131,DecisionFindingLinks[Finding ID],B131)&gt;1),"Duplicate pair; ","")&amp;IF(COUNTIF(DecisionsTable[Decision ID],A131)=1,IF(COUNTIF(FindingsTable[Finding ID],B131)=1,IF(COUNTIFS(FindingsTable[Finding ID],B131,FindingsTable[Claim ID],INDEX(DecisionsTable[Claim ID],MATCH(A131,DecisionsTable[Decision ID],0)))=0,"Finding belongs to another claim; ",""),""),""))</f>
      </c>
      <c r="E131" s="32" t="str">
        <f>IF(OR(A131="",B131=""),"",COUNTIFS($A$111:A131,A131,$B$111:B131,"&lt;&gt;"))</f>
      </c>
      <c r="F131" s="32" t="str">
        <f>IF(E131="","",A131&amp;"__"&amp;E131)</f>
      </c>
      <c r="G131" s="32" t="str">
        <f>IF(E131="","",IF(E131=1,B131,INDEX($G$110:G130,MATCH(A131&amp;"__"&amp;(E131-1),$F$110:F130,0))&amp;", "&amp;B131))</f>
      </c>
      <c r="H131" s="32" t="str">
        <f>IF(COUNTA(A131:C131)=0,"",IF(D131="",0,1))</f>
      </c>
    </row>
    <row r="132" ht="46" customHeight="1">
      <c r="A132" s="20"/>
      <c r="B132" s="20"/>
      <c r="C132" s="20"/>
      <c r="D132" s="33" t="str">
        <f>IF(COUNTA(A132:C132)=0,"",IF(A132="","Add decision link; ",IF(AND(COUNTIF(DecisionsTable[Decision ID],A132)=0,A132&lt;&gt;'Review Summary'!$B$6),"Unknown decision; ",""))&amp;IF(B132="","Add finding link; ",IF(COUNTIF(FindingsTable[Finding ID],B132)=0,"Unknown finding; ",""))&amp;IF(C132="","Set link role; ","")&amp;IF(AND(A132&lt;&gt;"",B132&lt;&gt;"",COUNTIFS(DecisionFindingLinks[Decision ID],A132,DecisionFindingLinks[Finding ID],B132)&gt;1),"Duplicate pair; ","")&amp;IF(COUNTIF(DecisionsTable[Decision ID],A132)=1,IF(COUNTIF(FindingsTable[Finding ID],B132)=1,IF(COUNTIFS(FindingsTable[Finding ID],B132,FindingsTable[Claim ID],INDEX(DecisionsTable[Claim ID],MATCH(A132,DecisionsTable[Decision ID],0)))=0,"Finding belongs to another claim; ",""),""),""))</f>
      </c>
      <c r="E132" s="32" t="str">
        <f>IF(OR(A132="",B132=""),"",COUNTIFS($A$111:A132,A132,$B$111:B132,"&lt;&gt;"))</f>
      </c>
      <c r="F132" s="32" t="str">
        <f>IF(E132="","",A132&amp;"__"&amp;E132)</f>
      </c>
      <c r="G132" s="32" t="str">
        <f>IF(E132="","",IF(E132=1,B132,INDEX($G$110:G131,MATCH(A132&amp;"__"&amp;(E132-1),$F$110:F131,0))&amp;", "&amp;B132))</f>
      </c>
      <c r="H132" s="32" t="str">
        <f>IF(COUNTA(A132:C132)=0,"",IF(D132="",0,1))</f>
      </c>
    </row>
    <row r="133" ht="46" customHeight="1">
      <c r="A133" s="20"/>
      <c r="B133" s="20"/>
      <c r="C133" s="20"/>
      <c r="D133" s="33" t="str">
        <f>IF(COUNTA(A133:C133)=0,"",IF(A133="","Add decision link; ",IF(AND(COUNTIF(DecisionsTable[Decision ID],A133)=0,A133&lt;&gt;'Review Summary'!$B$6),"Unknown decision; ",""))&amp;IF(B133="","Add finding link; ",IF(COUNTIF(FindingsTable[Finding ID],B133)=0,"Unknown finding; ",""))&amp;IF(C133="","Set link role; ","")&amp;IF(AND(A133&lt;&gt;"",B133&lt;&gt;"",COUNTIFS(DecisionFindingLinks[Decision ID],A133,DecisionFindingLinks[Finding ID],B133)&gt;1),"Duplicate pair; ","")&amp;IF(COUNTIF(DecisionsTable[Decision ID],A133)=1,IF(COUNTIF(FindingsTable[Finding ID],B133)=1,IF(COUNTIFS(FindingsTable[Finding ID],B133,FindingsTable[Claim ID],INDEX(DecisionsTable[Claim ID],MATCH(A133,DecisionsTable[Decision ID],0)))=0,"Finding belongs to another claim; ",""),""),""))</f>
      </c>
      <c r="E133" s="32" t="str">
        <f>IF(OR(A133="",B133=""),"",COUNTIFS($A$111:A133,A133,$B$111:B133,"&lt;&gt;"))</f>
      </c>
      <c r="F133" s="32" t="str">
        <f>IF(E133="","",A133&amp;"__"&amp;E133)</f>
      </c>
      <c r="G133" s="32" t="str">
        <f>IF(E133="","",IF(E133=1,B133,INDEX($G$110:G132,MATCH(A133&amp;"__"&amp;(E133-1),$F$110:F132,0))&amp;", "&amp;B133))</f>
      </c>
      <c r="H133" s="32" t="str">
        <f>IF(COUNTA(A133:C133)=0,"",IF(D133="",0,1))</f>
      </c>
    </row>
    <row r="134" ht="46" customHeight="1">
      <c r="A134" s="20"/>
      <c r="B134" s="20"/>
      <c r="C134" s="20"/>
      <c r="D134" s="33" t="str">
        <f>IF(COUNTA(A134:C134)=0,"",IF(A134="","Add decision link; ",IF(AND(COUNTIF(DecisionsTable[Decision ID],A134)=0,A134&lt;&gt;'Review Summary'!$B$6),"Unknown decision; ",""))&amp;IF(B134="","Add finding link; ",IF(COUNTIF(FindingsTable[Finding ID],B134)=0,"Unknown finding; ",""))&amp;IF(C134="","Set link role; ","")&amp;IF(AND(A134&lt;&gt;"",B134&lt;&gt;"",COUNTIFS(DecisionFindingLinks[Decision ID],A134,DecisionFindingLinks[Finding ID],B134)&gt;1),"Duplicate pair; ","")&amp;IF(COUNTIF(DecisionsTable[Decision ID],A134)=1,IF(COUNTIF(FindingsTable[Finding ID],B134)=1,IF(COUNTIFS(FindingsTable[Finding ID],B134,FindingsTable[Claim ID],INDEX(DecisionsTable[Claim ID],MATCH(A134,DecisionsTable[Decision ID],0)))=0,"Finding belongs to another claim; ",""),""),""))</f>
      </c>
      <c r="E134" s="32" t="str">
        <f>IF(OR(A134="",B134=""),"",COUNTIFS($A$111:A134,A134,$B$111:B134,"&lt;&gt;"))</f>
      </c>
      <c r="F134" s="32" t="str">
        <f>IF(E134="","",A134&amp;"__"&amp;E134)</f>
      </c>
      <c r="G134" s="32" t="str">
        <f>IF(E134="","",IF(E134=1,B134,INDEX($G$110:G133,MATCH(A134&amp;"__"&amp;(E134-1),$F$110:F133,0))&amp;", "&amp;B134))</f>
      </c>
      <c r="H134" s="32" t="str">
        <f>IF(COUNTA(A134:C134)=0,"",IF(D134="",0,1))</f>
      </c>
    </row>
    <row r="135" ht="46" customHeight="1">
      <c r="A135" s="20"/>
      <c r="B135" s="20"/>
      <c r="C135" s="20"/>
      <c r="D135" s="33" t="str">
        <f>IF(COUNTA(A135:C135)=0,"",IF(A135="","Add decision link; ",IF(AND(COUNTIF(DecisionsTable[Decision ID],A135)=0,A135&lt;&gt;'Review Summary'!$B$6),"Unknown decision; ",""))&amp;IF(B135="","Add finding link; ",IF(COUNTIF(FindingsTable[Finding ID],B135)=0,"Unknown finding; ",""))&amp;IF(C135="","Set link role; ","")&amp;IF(AND(A135&lt;&gt;"",B135&lt;&gt;"",COUNTIFS(DecisionFindingLinks[Decision ID],A135,DecisionFindingLinks[Finding ID],B135)&gt;1),"Duplicate pair; ","")&amp;IF(COUNTIF(DecisionsTable[Decision ID],A135)=1,IF(COUNTIF(FindingsTable[Finding ID],B135)=1,IF(COUNTIFS(FindingsTable[Finding ID],B135,FindingsTable[Claim ID],INDEX(DecisionsTable[Claim ID],MATCH(A135,DecisionsTable[Decision ID],0)))=0,"Finding belongs to another claim; ",""),""),""))</f>
      </c>
      <c r="E135" s="32" t="str">
        <f>IF(OR(A135="",B135=""),"",COUNTIFS($A$111:A135,A135,$B$111:B135,"&lt;&gt;"))</f>
      </c>
      <c r="F135" s="32" t="str">
        <f>IF(E135="","",A135&amp;"__"&amp;E135)</f>
      </c>
      <c r="G135" s="32" t="str">
        <f>IF(E135="","",IF(E135=1,B135,INDEX($G$110:G134,MATCH(A135&amp;"__"&amp;(E135-1),$F$110:F134,0))&amp;", "&amp;B135))</f>
      </c>
      <c r="H135" s="32" t="str">
        <f>IF(COUNTA(A135:C135)=0,"",IF(D135="",0,1))</f>
      </c>
    </row>
    <row r="136" ht="46" customHeight="1">
      <c r="A136" s="20"/>
      <c r="B136" s="20"/>
      <c r="C136" s="20"/>
      <c r="D136" s="33" t="str">
        <f>IF(COUNTA(A136:C136)=0,"",IF(A136="","Add decision link; ",IF(AND(COUNTIF(DecisionsTable[Decision ID],A136)=0,A136&lt;&gt;'Review Summary'!$B$6),"Unknown decision; ",""))&amp;IF(B136="","Add finding link; ",IF(COUNTIF(FindingsTable[Finding ID],B136)=0,"Unknown finding; ",""))&amp;IF(C136="","Set link role; ","")&amp;IF(AND(A136&lt;&gt;"",B136&lt;&gt;"",COUNTIFS(DecisionFindingLinks[Decision ID],A136,DecisionFindingLinks[Finding ID],B136)&gt;1),"Duplicate pair; ","")&amp;IF(COUNTIF(DecisionsTable[Decision ID],A136)=1,IF(COUNTIF(FindingsTable[Finding ID],B136)=1,IF(COUNTIFS(FindingsTable[Finding ID],B136,FindingsTable[Claim ID],INDEX(DecisionsTable[Claim ID],MATCH(A136,DecisionsTable[Decision ID],0)))=0,"Finding belongs to another claim; ",""),""),""))</f>
      </c>
      <c r="E136" s="32" t="str">
        <f>IF(OR(A136="",B136=""),"",COUNTIFS($A$111:A136,A136,$B$111:B136,"&lt;&gt;"))</f>
      </c>
      <c r="F136" s="32" t="str">
        <f>IF(E136="","",A136&amp;"__"&amp;E136)</f>
      </c>
      <c r="G136" s="32" t="str">
        <f>IF(E136="","",IF(E136=1,B136,INDEX($G$110:G135,MATCH(A136&amp;"__"&amp;(E136-1),$F$110:F135,0))&amp;", "&amp;B136))</f>
      </c>
      <c r="H136" s="32" t="str">
        <f>IF(COUNTA(A136:C136)=0,"",IF(D136="",0,1))</f>
      </c>
    </row>
    <row r="137" ht="46" customHeight="1">
      <c r="A137" s="20"/>
      <c r="B137" s="20"/>
      <c r="C137" s="20"/>
      <c r="D137" s="33" t="str">
        <f>IF(COUNTA(A137:C137)=0,"",IF(A137="","Add decision link; ",IF(AND(COUNTIF(DecisionsTable[Decision ID],A137)=0,A137&lt;&gt;'Review Summary'!$B$6),"Unknown decision; ",""))&amp;IF(B137="","Add finding link; ",IF(COUNTIF(FindingsTable[Finding ID],B137)=0,"Unknown finding; ",""))&amp;IF(C137="","Set link role; ","")&amp;IF(AND(A137&lt;&gt;"",B137&lt;&gt;"",COUNTIFS(DecisionFindingLinks[Decision ID],A137,DecisionFindingLinks[Finding ID],B137)&gt;1),"Duplicate pair; ","")&amp;IF(COUNTIF(DecisionsTable[Decision ID],A137)=1,IF(COUNTIF(FindingsTable[Finding ID],B137)=1,IF(COUNTIFS(FindingsTable[Finding ID],B137,FindingsTable[Claim ID],INDEX(DecisionsTable[Claim ID],MATCH(A137,DecisionsTable[Decision ID],0)))=0,"Finding belongs to another claim; ",""),""),""))</f>
      </c>
      <c r="E137" s="32" t="str">
        <f>IF(OR(A137="",B137=""),"",COUNTIFS($A$111:A137,A137,$B$111:B137,"&lt;&gt;"))</f>
      </c>
      <c r="F137" s="32" t="str">
        <f>IF(E137="","",A137&amp;"__"&amp;E137)</f>
      </c>
      <c r="G137" s="32" t="str">
        <f>IF(E137="","",IF(E137=1,B137,INDEX($G$110:G136,MATCH(A137&amp;"__"&amp;(E137-1),$F$110:F136,0))&amp;", "&amp;B137))</f>
      </c>
      <c r="H137" s="32" t="str">
        <f>IF(COUNTA(A137:C137)=0,"",IF(D137="",0,1))</f>
      </c>
    </row>
    <row r="138" ht="46" customHeight="1">
      <c r="A138" s="20"/>
      <c r="B138" s="20"/>
      <c r="C138" s="20"/>
      <c r="D138" s="33" t="str">
        <f>IF(COUNTA(A138:C138)=0,"",IF(A138="","Add decision link; ",IF(AND(COUNTIF(DecisionsTable[Decision ID],A138)=0,A138&lt;&gt;'Review Summary'!$B$6),"Unknown decision; ",""))&amp;IF(B138="","Add finding link; ",IF(COUNTIF(FindingsTable[Finding ID],B138)=0,"Unknown finding; ",""))&amp;IF(C138="","Set link role; ","")&amp;IF(AND(A138&lt;&gt;"",B138&lt;&gt;"",COUNTIFS(DecisionFindingLinks[Decision ID],A138,DecisionFindingLinks[Finding ID],B138)&gt;1),"Duplicate pair; ","")&amp;IF(COUNTIF(DecisionsTable[Decision ID],A138)=1,IF(COUNTIF(FindingsTable[Finding ID],B138)=1,IF(COUNTIFS(FindingsTable[Finding ID],B138,FindingsTable[Claim ID],INDEX(DecisionsTable[Claim ID],MATCH(A138,DecisionsTable[Decision ID],0)))=0,"Finding belongs to another claim; ",""),""),""))</f>
      </c>
      <c r="E138" s="32" t="str">
        <f>IF(OR(A138="",B138=""),"",COUNTIFS($A$111:A138,A138,$B$111:B138,"&lt;&gt;"))</f>
      </c>
      <c r="F138" s="32" t="str">
        <f>IF(E138="","",A138&amp;"__"&amp;E138)</f>
      </c>
      <c r="G138" s="32" t="str">
        <f>IF(E138="","",IF(E138=1,B138,INDEX($G$110:G137,MATCH(A138&amp;"__"&amp;(E138-1),$F$110:F137,0))&amp;", "&amp;B138))</f>
      </c>
      <c r="H138" s="32" t="str">
        <f>IF(COUNTA(A138:C138)=0,"",IF(D138="",0,1))</f>
      </c>
    </row>
    <row r="139" ht="46" customHeight="1">
      <c r="A139" s="20"/>
      <c r="B139" s="20"/>
      <c r="C139" s="20"/>
      <c r="D139" s="33" t="str">
        <f>IF(COUNTA(A139:C139)=0,"",IF(A139="","Add decision link; ",IF(AND(COUNTIF(DecisionsTable[Decision ID],A139)=0,A139&lt;&gt;'Review Summary'!$B$6),"Unknown decision; ",""))&amp;IF(B139="","Add finding link; ",IF(COUNTIF(FindingsTable[Finding ID],B139)=0,"Unknown finding; ",""))&amp;IF(C139="","Set link role; ","")&amp;IF(AND(A139&lt;&gt;"",B139&lt;&gt;"",COUNTIFS(DecisionFindingLinks[Decision ID],A139,DecisionFindingLinks[Finding ID],B139)&gt;1),"Duplicate pair; ","")&amp;IF(COUNTIF(DecisionsTable[Decision ID],A139)=1,IF(COUNTIF(FindingsTable[Finding ID],B139)=1,IF(COUNTIFS(FindingsTable[Finding ID],B139,FindingsTable[Claim ID],INDEX(DecisionsTable[Claim ID],MATCH(A139,DecisionsTable[Decision ID],0)))=0,"Finding belongs to another claim; ",""),""),""))</f>
      </c>
      <c r="E139" s="32" t="str">
        <f>IF(OR(A139="",B139=""),"",COUNTIFS($A$111:A139,A139,$B$111:B139,"&lt;&gt;"))</f>
      </c>
      <c r="F139" s="32" t="str">
        <f>IF(E139="","",A139&amp;"__"&amp;E139)</f>
      </c>
      <c r="G139" s="32" t="str">
        <f>IF(E139="","",IF(E139=1,B139,INDEX($G$110:G138,MATCH(A139&amp;"__"&amp;(E139-1),$F$110:F138,0))&amp;", "&amp;B139))</f>
      </c>
      <c r="H139" s="32" t="str">
        <f>IF(COUNTA(A139:C139)=0,"",IF(D139="",0,1))</f>
      </c>
    </row>
    <row r="140" ht="46" customHeight="1">
      <c r="A140" s="20"/>
      <c r="B140" s="20"/>
      <c r="C140" s="20"/>
      <c r="D140" s="33" t="str">
        <f>IF(COUNTA(A140:C140)=0,"",IF(A140="","Add decision link; ",IF(AND(COUNTIF(DecisionsTable[Decision ID],A140)=0,A140&lt;&gt;'Review Summary'!$B$6),"Unknown decision; ",""))&amp;IF(B140="","Add finding link; ",IF(COUNTIF(FindingsTable[Finding ID],B140)=0,"Unknown finding; ",""))&amp;IF(C140="","Set link role; ","")&amp;IF(AND(A140&lt;&gt;"",B140&lt;&gt;"",COUNTIFS(DecisionFindingLinks[Decision ID],A140,DecisionFindingLinks[Finding ID],B140)&gt;1),"Duplicate pair; ","")&amp;IF(COUNTIF(DecisionsTable[Decision ID],A140)=1,IF(COUNTIF(FindingsTable[Finding ID],B140)=1,IF(COUNTIFS(FindingsTable[Finding ID],B140,FindingsTable[Claim ID],INDEX(DecisionsTable[Claim ID],MATCH(A140,DecisionsTable[Decision ID],0)))=0,"Finding belongs to another claim; ",""),""),""))</f>
      </c>
      <c r="E140" s="32" t="str">
        <f>IF(OR(A140="",B140=""),"",COUNTIFS($A$111:A140,A140,$B$111:B140,"&lt;&gt;"))</f>
      </c>
      <c r="F140" s="32" t="str">
        <f>IF(E140="","",A140&amp;"__"&amp;E140)</f>
      </c>
      <c r="G140" s="32" t="str">
        <f>IF(E140="","",IF(E140=1,B140,INDEX($G$110:G139,MATCH(A140&amp;"__"&amp;(E140-1),$F$110:F139,0))&amp;", "&amp;B140))</f>
      </c>
      <c r="H140" s="32" t="str">
        <f>IF(COUNTA(A140:C140)=0,"",IF(D140="",0,1))</f>
      </c>
    </row>
    <row r="141" ht="46" customHeight="1">
      <c r="A141" s="20"/>
      <c r="B141" s="20"/>
      <c r="C141" s="20"/>
      <c r="D141" s="33" t="str">
        <f>IF(COUNTA(A141:C141)=0,"",IF(A141="","Add decision link; ",IF(AND(COUNTIF(DecisionsTable[Decision ID],A141)=0,A141&lt;&gt;'Review Summary'!$B$6),"Unknown decision; ",""))&amp;IF(B141="","Add finding link; ",IF(COUNTIF(FindingsTable[Finding ID],B141)=0,"Unknown finding; ",""))&amp;IF(C141="","Set link role; ","")&amp;IF(AND(A141&lt;&gt;"",B141&lt;&gt;"",COUNTIFS(DecisionFindingLinks[Decision ID],A141,DecisionFindingLinks[Finding ID],B141)&gt;1),"Duplicate pair; ","")&amp;IF(COUNTIF(DecisionsTable[Decision ID],A141)=1,IF(COUNTIF(FindingsTable[Finding ID],B141)=1,IF(COUNTIFS(FindingsTable[Finding ID],B141,FindingsTable[Claim ID],INDEX(DecisionsTable[Claim ID],MATCH(A141,DecisionsTable[Decision ID],0)))=0,"Finding belongs to another claim; ",""),""),""))</f>
      </c>
      <c r="E141" s="32" t="str">
        <f>IF(OR(A141="",B141=""),"",COUNTIFS($A$111:A141,A141,$B$111:B141,"&lt;&gt;"))</f>
      </c>
      <c r="F141" s="32" t="str">
        <f>IF(E141="","",A141&amp;"__"&amp;E141)</f>
      </c>
      <c r="G141" s="32" t="str">
        <f>IF(E141="","",IF(E141=1,B141,INDEX($G$110:G140,MATCH(A141&amp;"__"&amp;(E141-1),$F$110:F140,0))&amp;", "&amp;B141))</f>
      </c>
      <c r="H141" s="32" t="str">
        <f>IF(COUNTA(A141:C141)=0,"",IF(D141="",0,1))</f>
      </c>
    </row>
    <row r="142" ht="46" customHeight="1">
      <c r="A142" s="20"/>
      <c r="B142" s="20"/>
      <c r="C142" s="20"/>
      <c r="D142" s="33" t="str">
        <f>IF(COUNTA(A142:C142)=0,"",IF(A142="","Add decision link; ",IF(AND(COUNTIF(DecisionsTable[Decision ID],A142)=0,A142&lt;&gt;'Review Summary'!$B$6),"Unknown decision; ",""))&amp;IF(B142="","Add finding link; ",IF(COUNTIF(FindingsTable[Finding ID],B142)=0,"Unknown finding; ",""))&amp;IF(C142="","Set link role; ","")&amp;IF(AND(A142&lt;&gt;"",B142&lt;&gt;"",COUNTIFS(DecisionFindingLinks[Decision ID],A142,DecisionFindingLinks[Finding ID],B142)&gt;1),"Duplicate pair; ","")&amp;IF(COUNTIF(DecisionsTable[Decision ID],A142)=1,IF(COUNTIF(FindingsTable[Finding ID],B142)=1,IF(COUNTIFS(FindingsTable[Finding ID],B142,FindingsTable[Claim ID],INDEX(DecisionsTable[Claim ID],MATCH(A142,DecisionsTable[Decision ID],0)))=0,"Finding belongs to another claim; ",""),""),""))</f>
      </c>
      <c r="E142" s="32" t="str">
        <f>IF(OR(A142="",B142=""),"",COUNTIFS($A$111:A142,A142,$B$111:B142,"&lt;&gt;"))</f>
      </c>
      <c r="F142" s="32" t="str">
        <f>IF(E142="","",A142&amp;"__"&amp;E142)</f>
      </c>
      <c r="G142" s="32" t="str">
        <f>IF(E142="","",IF(E142=1,B142,INDEX($G$110:G141,MATCH(A142&amp;"__"&amp;(E142-1),$F$110:F141,0))&amp;", "&amp;B142))</f>
      </c>
      <c r="H142" s="32" t="str">
        <f>IF(COUNTA(A142:C142)=0,"",IF(D142="",0,1))</f>
      </c>
    </row>
    <row r="143" ht="46" customHeight="1">
      <c r="A143" s="20"/>
      <c r="B143" s="20"/>
      <c r="C143" s="20"/>
      <c r="D143" s="33" t="str">
        <f>IF(COUNTA(A143:C143)=0,"",IF(A143="","Add decision link; ",IF(AND(COUNTIF(DecisionsTable[Decision ID],A143)=0,A143&lt;&gt;'Review Summary'!$B$6),"Unknown decision; ",""))&amp;IF(B143="","Add finding link; ",IF(COUNTIF(FindingsTable[Finding ID],B143)=0,"Unknown finding; ",""))&amp;IF(C143="","Set link role; ","")&amp;IF(AND(A143&lt;&gt;"",B143&lt;&gt;"",COUNTIFS(DecisionFindingLinks[Decision ID],A143,DecisionFindingLinks[Finding ID],B143)&gt;1),"Duplicate pair; ","")&amp;IF(COUNTIF(DecisionsTable[Decision ID],A143)=1,IF(COUNTIF(FindingsTable[Finding ID],B143)=1,IF(COUNTIFS(FindingsTable[Finding ID],B143,FindingsTable[Claim ID],INDEX(DecisionsTable[Claim ID],MATCH(A143,DecisionsTable[Decision ID],0)))=0,"Finding belongs to another claim; ",""),""),""))</f>
      </c>
      <c r="E143" s="32" t="str">
        <f>IF(OR(A143="",B143=""),"",COUNTIFS($A$111:A143,A143,$B$111:B143,"&lt;&gt;"))</f>
      </c>
      <c r="F143" s="32" t="str">
        <f>IF(E143="","",A143&amp;"__"&amp;E143)</f>
      </c>
      <c r="G143" s="32" t="str">
        <f>IF(E143="","",IF(E143=1,B143,INDEX($G$110:G142,MATCH(A143&amp;"__"&amp;(E143-1),$F$110:F142,0))&amp;", "&amp;B143))</f>
      </c>
      <c r="H143" s="32" t="str">
        <f>IF(COUNTA(A143:C143)=0,"",IF(D143="",0,1))</f>
      </c>
    </row>
    <row r="144" ht="46" customHeight="1">
      <c r="A144" s="20"/>
      <c r="B144" s="20"/>
      <c r="C144" s="20"/>
      <c r="D144" s="33" t="str">
        <f>IF(COUNTA(A144:C144)=0,"",IF(A144="","Add decision link; ",IF(AND(COUNTIF(DecisionsTable[Decision ID],A144)=0,A144&lt;&gt;'Review Summary'!$B$6),"Unknown decision; ",""))&amp;IF(B144="","Add finding link; ",IF(COUNTIF(FindingsTable[Finding ID],B144)=0,"Unknown finding; ",""))&amp;IF(C144="","Set link role; ","")&amp;IF(AND(A144&lt;&gt;"",B144&lt;&gt;"",COUNTIFS(DecisionFindingLinks[Decision ID],A144,DecisionFindingLinks[Finding ID],B144)&gt;1),"Duplicate pair; ","")&amp;IF(COUNTIF(DecisionsTable[Decision ID],A144)=1,IF(COUNTIF(FindingsTable[Finding ID],B144)=1,IF(COUNTIFS(FindingsTable[Finding ID],B144,FindingsTable[Claim ID],INDEX(DecisionsTable[Claim ID],MATCH(A144,DecisionsTable[Decision ID],0)))=0,"Finding belongs to another claim; ",""),""),""))</f>
      </c>
      <c r="E144" s="32" t="str">
        <f>IF(OR(A144="",B144=""),"",COUNTIFS($A$111:A144,A144,$B$111:B144,"&lt;&gt;"))</f>
      </c>
      <c r="F144" s="32" t="str">
        <f>IF(E144="","",A144&amp;"__"&amp;E144)</f>
      </c>
      <c r="G144" s="32" t="str">
        <f>IF(E144="","",IF(E144=1,B144,INDEX($G$110:G143,MATCH(A144&amp;"__"&amp;(E144-1),$F$110:F143,0))&amp;", "&amp;B144))</f>
      </c>
      <c r="H144" s="32" t="str">
        <f>IF(COUNTA(A144:C144)=0,"",IF(D144="",0,1))</f>
      </c>
    </row>
    <row r="145" ht="46" customHeight="1">
      <c r="A145" s="20"/>
      <c r="B145" s="20"/>
      <c r="C145" s="20"/>
      <c r="D145" s="33" t="str">
        <f>IF(COUNTA(A145:C145)=0,"",IF(A145="","Add decision link; ",IF(AND(COUNTIF(DecisionsTable[Decision ID],A145)=0,A145&lt;&gt;'Review Summary'!$B$6),"Unknown decision; ",""))&amp;IF(B145="","Add finding link; ",IF(COUNTIF(FindingsTable[Finding ID],B145)=0,"Unknown finding; ",""))&amp;IF(C145="","Set link role; ","")&amp;IF(AND(A145&lt;&gt;"",B145&lt;&gt;"",COUNTIFS(DecisionFindingLinks[Decision ID],A145,DecisionFindingLinks[Finding ID],B145)&gt;1),"Duplicate pair; ","")&amp;IF(COUNTIF(DecisionsTable[Decision ID],A145)=1,IF(COUNTIF(FindingsTable[Finding ID],B145)=1,IF(COUNTIFS(FindingsTable[Finding ID],B145,FindingsTable[Claim ID],INDEX(DecisionsTable[Claim ID],MATCH(A145,DecisionsTable[Decision ID],0)))=0,"Finding belongs to another claim; ",""),""),""))</f>
      </c>
      <c r="E145" s="32" t="str">
        <f>IF(OR(A145="",B145=""),"",COUNTIFS($A$111:A145,A145,$B$111:B145,"&lt;&gt;"))</f>
      </c>
      <c r="F145" s="32" t="str">
        <f>IF(E145="","",A145&amp;"__"&amp;E145)</f>
      </c>
      <c r="G145" s="32" t="str">
        <f>IF(E145="","",IF(E145=1,B145,INDEX($G$110:G144,MATCH(A145&amp;"__"&amp;(E145-1),$F$110:F144,0))&amp;", "&amp;B145))</f>
      </c>
      <c r="H145" s="32" t="str">
        <f>IF(COUNTA(A145:C145)=0,"",IF(D145="",0,1))</f>
      </c>
    </row>
    <row r="146" ht="46" customHeight="1">
      <c r="A146" s="20"/>
      <c r="B146" s="20"/>
      <c r="C146" s="20"/>
      <c r="D146" s="33" t="str">
        <f>IF(COUNTA(A146:C146)=0,"",IF(A146="","Add decision link; ",IF(AND(COUNTIF(DecisionsTable[Decision ID],A146)=0,A146&lt;&gt;'Review Summary'!$B$6),"Unknown decision; ",""))&amp;IF(B146="","Add finding link; ",IF(COUNTIF(FindingsTable[Finding ID],B146)=0,"Unknown finding; ",""))&amp;IF(C146="","Set link role; ","")&amp;IF(AND(A146&lt;&gt;"",B146&lt;&gt;"",COUNTIFS(DecisionFindingLinks[Decision ID],A146,DecisionFindingLinks[Finding ID],B146)&gt;1),"Duplicate pair; ","")&amp;IF(COUNTIF(DecisionsTable[Decision ID],A146)=1,IF(COUNTIF(FindingsTable[Finding ID],B146)=1,IF(COUNTIFS(FindingsTable[Finding ID],B146,FindingsTable[Claim ID],INDEX(DecisionsTable[Claim ID],MATCH(A146,DecisionsTable[Decision ID],0)))=0,"Finding belongs to another claim; ",""),""),""))</f>
      </c>
      <c r="E146" s="32" t="str">
        <f>IF(OR(A146="",B146=""),"",COUNTIFS($A$111:A146,A146,$B$111:B146,"&lt;&gt;"))</f>
      </c>
      <c r="F146" s="32" t="str">
        <f>IF(E146="","",A146&amp;"__"&amp;E146)</f>
      </c>
      <c r="G146" s="32" t="str">
        <f>IF(E146="","",IF(E146=1,B146,INDEX($G$110:G145,MATCH(A146&amp;"__"&amp;(E146-1),$F$110:F145,0))&amp;", "&amp;B146))</f>
      </c>
      <c r="H146" s="32" t="str">
        <f>IF(COUNTA(A146:C146)=0,"",IF(D146="",0,1))</f>
      </c>
    </row>
    <row r="147" ht="46" customHeight="1">
      <c r="A147" s="20"/>
      <c r="B147" s="20"/>
      <c r="C147" s="20"/>
      <c r="D147" s="33" t="str">
        <f>IF(COUNTA(A147:C147)=0,"",IF(A147="","Add decision link; ",IF(AND(COUNTIF(DecisionsTable[Decision ID],A147)=0,A147&lt;&gt;'Review Summary'!$B$6),"Unknown decision; ",""))&amp;IF(B147="","Add finding link; ",IF(COUNTIF(FindingsTable[Finding ID],B147)=0,"Unknown finding; ",""))&amp;IF(C147="","Set link role; ","")&amp;IF(AND(A147&lt;&gt;"",B147&lt;&gt;"",COUNTIFS(DecisionFindingLinks[Decision ID],A147,DecisionFindingLinks[Finding ID],B147)&gt;1),"Duplicate pair; ","")&amp;IF(COUNTIF(DecisionsTable[Decision ID],A147)=1,IF(COUNTIF(FindingsTable[Finding ID],B147)=1,IF(COUNTIFS(FindingsTable[Finding ID],B147,FindingsTable[Claim ID],INDEX(DecisionsTable[Claim ID],MATCH(A147,DecisionsTable[Decision ID],0)))=0,"Finding belongs to another claim; ",""),""),""))</f>
      </c>
      <c r="E147" s="32" t="str">
        <f>IF(OR(A147="",B147=""),"",COUNTIFS($A$111:A147,A147,$B$111:B147,"&lt;&gt;"))</f>
      </c>
      <c r="F147" s="32" t="str">
        <f>IF(E147="","",A147&amp;"__"&amp;E147)</f>
      </c>
      <c r="G147" s="32" t="str">
        <f>IF(E147="","",IF(E147=1,B147,INDEX($G$110:G146,MATCH(A147&amp;"__"&amp;(E147-1),$F$110:F146,0))&amp;", "&amp;B147))</f>
      </c>
      <c r="H147" s="32" t="str">
        <f>IF(COUNTA(A147:C147)=0,"",IF(D147="",0,1))</f>
      </c>
    </row>
    <row r="148" ht="46" customHeight="1">
      <c r="A148" s="20"/>
      <c r="B148" s="20"/>
      <c r="C148" s="20"/>
      <c r="D148" s="33" t="str">
        <f>IF(COUNTA(A148:C148)=0,"",IF(A148="","Add decision link; ",IF(AND(COUNTIF(DecisionsTable[Decision ID],A148)=0,A148&lt;&gt;'Review Summary'!$B$6),"Unknown decision; ",""))&amp;IF(B148="","Add finding link; ",IF(COUNTIF(FindingsTable[Finding ID],B148)=0,"Unknown finding; ",""))&amp;IF(C148="","Set link role; ","")&amp;IF(AND(A148&lt;&gt;"",B148&lt;&gt;"",COUNTIFS(DecisionFindingLinks[Decision ID],A148,DecisionFindingLinks[Finding ID],B148)&gt;1),"Duplicate pair; ","")&amp;IF(COUNTIF(DecisionsTable[Decision ID],A148)=1,IF(COUNTIF(FindingsTable[Finding ID],B148)=1,IF(COUNTIFS(FindingsTable[Finding ID],B148,FindingsTable[Claim ID],INDEX(DecisionsTable[Claim ID],MATCH(A148,DecisionsTable[Decision ID],0)))=0,"Finding belongs to another claim; ",""),""),""))</f>
      </c>
      <c r="E148" s="32" t="str">
        <f>IF(OR(A148="",B148=""),"",COUNTIFS($A$111:A148,A148,$B$111:B148,"&lt;&gt;"))</f>
      </c>
      <c r="F148" s="32" t="str">
        <f>IF(E148="","",A148&amp;"__"&amp;E148)</f>
      </c>
      <c r="G148" s="32" t="str">
        <f>IF(E148="","",IF(E148=1,B148,INDEX($G$110:G147,MATCH(A148&amp;"__"&amp;(E148-1),$F$110:F147,0))&amp;", "&amp;B148))</f>
      </c>
      <c r="H148" s="32" t="str">
        <f>IF(COUNTA(A148:C148)=0,"",IF(D148="",0,1))</f>
      </c>
    </row>
    <row r="149" ht="46" customHeight="1">
      <c r="A149" s="20"/>
      <c r="B149" s="20"/>
      <c r="C149" s="20"/>
      <c r="D149" s="33" t="str">
        <f>IF(COUNTA(A149:C149)=0,"",IF(A149="","Add decision link; ",IF(AND(COUNTIF(DecisionsTable[Decision ID],A149)=0,A149&lt;&gt;'Review Summary'!$B$6),"Unknown decision; ",""))&amp;IF(B149="","Add finding link; ",IF(COUNTIF(FindingsTable[Finding ID],B149)=0,"Unknown finding; ",""))&amp;IF(C149="","Set link role; ","")&amp;IF(AND(A149&lt;&gt;"",B149&lt;&gt;"",COUNTIFS(DecisionFindingLinks[Decision ID],A149,DecisionFindingLinks[Finding ID],B149)&gt;1),"Duplicate pair; ","")&amp;IF(COUNTIF(DecisionsTable[Decision ID],A149)=1,IF(COUNTIF(FindingsTable[Finding ID],B149)=1,IF(COUNTIFS(FindingsTable[Finding ID],B149,FindingsTable[Claim ID],INDEX(DecisionsTable[Claim ID],MATCH(A149,DecisionsTable[Decision ID],0)))=0,"Finding belongs to another claim; ",""),""),""))</f>
      </c>
      <c r="E149" s="32" t="str">
        <f>IF(OR(A149="",B149=""),"",COUNTIFS($A$111:A149,A149,$B$111:B149,"&lt;&gt;"))</f>
      </c>
      <c r="F149" s="32" t="str">
        <f>IF(E149="","",A149&amp;"__"&amp;E149)</f>
      </c>
      <c r="G149" s="32" t="str">
        <f>IF(E149="","",IF(E149=1,B149,INDEX($G$110:G148,MATCH(A149&amp;"__"&amp;(E149-1),$F$110:F148,0))&amp;", "&amp;B149))</f>
      </c>
      <c r="H149" s="32" t="str">
        <f>IF(COUNTA(A149:C149)=0,"",IF(D149="",0,1))</f>
      </c>
    </row>
    <row r="150" ht="46" customHeight="1">
      <c r="A150" s="20"/>
      <c r="B150" s="20"/>
      <c r="C150" s="20"/>
      <c r="D150" s="33" t="str">
        <f>IF(COUNTA(A150:C150)=0,"",IF(A150="","Add decision link; ",IF(AND(COUNTIF(DecisionsTable[Decision ID],A150)=0,A150&lt;&gt;'Review Summary'!$B$6),"Unknown decision; ",""))&amp;IF(B150="","Add finding link; ",IF(COUNTIF(FindingsTable[Finding ID],B150)=0,"Unknown finding; ",""))&amp;IF(C150="","Set link role; ","")&amp;IF(AND(A150&lt;&gt;"",B150&lt;&gt;"",COUNTIFS(DecisionFindingLinks[Decision ID],A150,DecisionFindingLinks[Finding ID],B150)&gt;1),"Duplicate pair; ","")&amp;IF(COUNTIF(DecisionsTable[Decision ID],A150)=1,IF(COUNTIF(FindingsTable[Finding ID],B150)=1,IF(COUNTIFS(FindingsTable[Finding ID],B150,FindingsTable[Claim ID],INDEX(DecisionsTable[Claim ID],MATCH(A150,DecisionsTable[Decision ID],0)))=0,"Finding belongs to another claim; ",""),""),""))</f>
      </c>
      <c r="E150" s="32" t="str">
        <f>IF(OR(A150="",B150=""),"",COUNTIFS($A$111:A150,A150,$B$111:B150,"&lt;&gt;"))</f>
      </c>
      <c r="F150" s="32" t="str">
        <f>IF(E150="","",A150&amp;"__"&amp;E150)</f>
      </c>
      <c r="G150" s="32" t="str">
        <f>IF(E150="","",IF(E150=1,B150,INDEX($G$110:G149,MATCH(A150&amp;"__"&amp;(E150-1),$F$110:F149,0))&amp;", "&amp;B150))</f>
      </c>
      <c r="H150" s="32" t="str">
        <f>IF(COUNTA(A150:C150)=0,"",IF(D150="",0,1))</f>
      </c>
    </row>
    <row r="151" ht="46" customHeight="1">
      <c r="A151" s="20"/>
      <c r="B151" s="20"/>
      <c r="C151" s="20"/>
      <c r="D151" s="33" t="str">
        <f>IF(COUNTA(A151:C151)=0,"",IF(A151="","Add decision link; ",IF(AND(COUNTIF(DecisionsTable[Decision ID],A151)=0,A151&lt;&gt;'Review Summary'!$B$6),"Unknown decision; ",""))&amp;IF(B151="","Add finding link; ",IF(COUNTIF(FindingsTable[Finding ID],B151)=0,"Unknown finding; ",""))&amp;IF(C151="","Set link role; ","")&amp;IF(AND(A151&lt;&gt;"",B151&lt;&gt;"",COUNTIFS(DecisionFindingLinks[Decision ID],A151,DecisionFindingLinks[Finding ID],B151)&gt;1),"Duplicate pair; ","")&amp;IF(COUNTIF(DecisionsTable[Decision ID],A151)=1,IF(COUNTIF(FindingsTable[Finding ID],B151)=1,IF(COUNTIFS(FindingsTable[Finding ID],B151,FindingsTable[Claim ID],INDEX(DecisionsTable[Claim ID],MATCH(A151,DecisionsTable[Decision ID],0)))=0,"Finding belongs to another claim; ",""),""),""))</f>
      </c>
      <c r="E151" s="32" t="str">
        <f>IF(OR(A151="",B151=""),"",COUNTIFS($A$111:A151,A151,$B$111:B151,"&lt;&gt;"))</f>
      </c>
      <c r="F151" s="32" t="str">
        <f>IF(E151="","",A151&amp;"__"&amp;E151)</f>
      </c>
      <c r="G151" s="32" t="str">
        <f>IF(E151="","",IF(E151=1,B151,INDEX($G$110:G150,MATCH(A151&amp;"__"&amp;(E151-1),$F$110:F150,0))&amp;", "&amp;B151))</f>
      </c>
      <c r="H151" s="32" t="str">
        <f>IF(COUNTA(A151:C151)=0,"",IF(D151="",0,1))</f>
      </c>
    </row>
    <row r="152" ht="46" customHeight="1">
      <c r="A152" s="20"/>
      <c r="B152" s="20"/>
      <c r="C152" s="20"/>
      <c r="D152" s="33" t="str">
        <f>IF(COUNTA(A152:C152)=0,"",IF(A152="","Add decision link; ",IF(AND(COUNTIF(DecisionsTable[Decision ID],A152)=0,A152&lt;&gt;'Review Summary'!$B$6),"Unknown decision; ",""))&amp;IF(B152="","Add finding link; ",IF(COUNTIF(FindingsTable[Finding ID],B152)=0,"Unknown finding; ",""))&amp;IF(C152="","Set link role; ","")&amp;IF(AND(A152&lt;&gt;"",B152&lt;&gt;"",COUNTIFS(DecisionFindingLinks[Decision ID],A152,DecisionFindingLinks[Finding ID],B152)&gt;1),"Duplicate pair; ","")&amp;IF(COUNTIF(DecisionsTable[Decision ID],A152)=1,IF(COUNTIF(FindingsTable[Finding ID],B152)=1,IF(COUNTIFS(FindingsTable[Finding ID],B152,FindingsTable[Claim ID],INDEX(DecisionsTable[Claim ID],MATCH(A152,DecisionsTable[Decision ID],0)))=0,"Finding belongs to another claim; ",""),""),""))</f>
      </c>
      <c r="E152" s="32" t="str">
        <f>IF(OR(A152="",B152=""),"",COUNTIFS($A$111:A152,A152,$B$111:B152,"&lt;&gt;"))</f>
      </c>
      <c r="F152" s="32" t="str">
        <f>IF(E152="","",A152&amp;"__"&amp;E152)</f>
      </c>
      <c r="G152" s="32" t="str">
        <f>IF(E152="","",IF(E152=1,B152,INDEX($G$110:G151,MATCH(A152&amp;"__"&amp;(E152-1),$F$110:F151,0))&amp;", "&amp;B152))</f>
      </c>
      <c r="H152" s="32" t="str">
        <f>IF(COUNTA(A152:C152)=0,"",IF(D152="",0,1))</f>
      </c>
    </row>
    <row r="153" ht="46" customHeight="1">
      <c r="A153" s="20"/>
      <c r="B153" s="20"/>
      <c r="C153" s="20"/>
      <c r="D153" s="33" t="str">
        <f>IF(COUNTA(A153:C153)=0,"",IF(A153="","Add decision link; ",IF(AND(COUNTIF(DecisionsTable[Decision ID],A153)=0,A153&lt;&gt;'Review Summary'!$B$6),"Unknown decision; ",""))&amp;IF(B153="","Add finding link; ",IF(COUNTIF(FindingsTable[Finding ID],B153)=0,"Unknown finding; ",""))&amp;IF(C153="","Set link role; ","")&amp;IF(AND(A153&lt;&gt;"",B153&lt;&gt;"",COUNTIFS(DecisionFindingLinks[Decision ID],A153,DecisionFindingLinks[Finding ID],B153)&gt;1),"Duplicate pair; ","")&amp;IF(COUNTIF(DecisionsTable[Decision ID],A153)=1,IF(COUNTIF(FindingsTable[Finding ID],B153)=1,IF(COUNTIFS(FindingsTable[Finding ID],B153,FindingsTable[Claim ID],INDEX(DecisionsTable[Claim ID],MATCH(A153,DecisionsTable[Decision ID],0)))=0,"Finding belongs to another claim; ",""),""),""))</f>
      </c>
      <c r="E153" s="32" t="str">
        <f>IF(OR(A153="",B153=""),"",COUNTIFS($A$111:A153,A153,$B$111:B153,"&lt;&gt;"))</f>
      </c>
      <c r="F153" s="32" t="str">
        <f>IF(E153="","",A153&amp;"__"&amp;E153)</f>
      </c>
      <c r="G153" s="32" t="str">
        <f>IF(E153="","",IF(E153=1,B153,INDEX($G$110:G152,MATCH(A153&amp;"__"&amp;(E153-1),$F$110:F152,0))&amp;", "&amp;B153))</f>
      </c>
      <c r="H153" s="32" t="str">
        <f>IF(COUNTA(A153:C153)=0,"",IF(D153="",0,1))</f>
      </c>
    </row>
    <row r="154" ht="46" customHeight="1">
      <c r="A154" s="20"/>
      <c r="B154" s="20"/>
      <c r="C154" s="20"/>
      <c r="D154" s="33" t="str">
        <f>IF(COUNTA(A154:C154)=0,"",IF(A154="","Add decision link; ",IF(AND(COUNTIF(DecisionsTable[Decision ID],A154)=0,A154&lt;&gt;'Review Summary'!$B$6),"Unknown decision; ",""))&amp;IF(B154="","Add finding link; ",IF(COUNTIF(FindingsTable[Finding ID],B154)=0,"Unknown finding; ",""))&amp;IF(C154="","Set link role; ","")&amp;IF(AND(A154&lt;&gt;"",B154&lt;&gt;"",COUNTIFS(DecisionFindingLinks[Decision ID],A154,DecisionFindingLinks[Finding ID],B154)&gt;1),"Duplicate pair; ","")&amp;IF(COUNTIF(DecisionsTable[Decision ID],A154)=1,IF(COUNTIF(FindingsTable[Finding ID],B154)=1,IF(COUNTIFS(FindingsTable[Finding ID],B154,FindingsTable[Claim ID],INDEX(DecisionsTable[Claim ID],MATCH(A154,DecisionsTable[Decision ID],0)))=0,"Finding belongs to another claim; ",""),""),""))</f>
      </c>
      <c r="E154" s="32" t="str">
        <f>IF(OR(A154="",B154=""),"",COUNTIFS($A$111:A154,A154,$B$111:B154,"&lt;&gt;"))</f>
      </c>
      <c r="F154" s="32" t="str">
        <f>IF(E154="","",A154&amp;"__"&amp;E154)</f>
      </c>
      <c r="G154" s="32" t="str">
        <f>IF(E154="","",IF(E154=1,B154,INDEX($G$110:G153,MATCH(A154&amp;"__"&amp;(E154-1),$F$110:F153,0))&amp;", "&amp;B154))</f>
      </c>
      <c r="H154" s="32" t="str">
        <f>IF(COUNTA(A154:C154)=0,"",IF(D154="",0,1))</f>
      </c>
    </row>
    <row r="155" ht="46" customHeight="1">
      <c r="A155" s="20"/>
      <c r="B155" s="20"/>
      <c r="C155" s="20"/>
      <c r="D155" s="33" t="str">
        <f>IF(COUNTA(A155:C155)=0,"",IF(A155="","Add decision link; ",IF(AND(COUNTIF(DecisionsTable[Decision ID],A155)=0,A155&lt;&gt;'Review Summary'!$B$6),"Unknown decision; ",""))&amp;IF(B155="","Add finding link; ",IF(COUNTIF(FindingsTable[Finding ID],B155)=0,"Unknown finding; ",""))&amp;IF(C155="","Set link role; ","")&amp;IF(AND(A155&lt;&gt;"",B155&lt;&gt;"",COUNTIFS(DecisionFindingLinks[Decision ID],A155,DecisionFindingLinks[Finding ID],B155)&gt;1),"Duplicate pair; ","")&amp;IF(COUNTIF(DecisionsTable[Decision ID],A155)=1,IF(COUNTIF(FindingsTable[Finding ID],B155)=1,IF(COUNTIFS(FindingsTable[Finding ID],B155,FindingsTable[Claim ID],INDEX(DecisionsTable[Claim ID],MATCH(A155,DecisionsTable[Decision ID],0)))=0,"Finding belongs to another claim; ",""),""),""))</f>
      </c>
      <c r="E155" s="32" t="str">
        <f>IF(OR(A155="",B155=""),"",COUNTIFS($A$111:A155,A155,$B$111:B155,"&lt;&gt;"))</f>
      </c>
      <c r="F155" s="32" t="str">
        <f>IF(E155="","",A155&amp;"__"&amp;E155)</f>
      </c>
      <c r="G155" s="32" t="str">
        <f>IF(E155="","",IF(E155=1,B155,INDEX($G$110:G154,MATCH(A155&amp;"__"&amp;(E155-1),$F$110:F154,0))&amp;", "&amp;B155))</f>
      </c>
      <c r="H155" s="32" t="str">
        <f>IF(COUNTA(A155:C155)=0,"",IF(D155="",0,1))</f>
      </c>
    </row>
    <row r="156" ht="46" customHeight="1">
      <c r="A156" s="20"/>
      <c r="B156" s="20"/>
      <c r="C156" s="20"/>
      <c r="D156" s="33" t="str">
        <f>IF(COUNTA(A156:C156)=0,"",IF(A156="","Add decision link; ",IF(AND(COUNTIF(DecisionsTable[Decision ID],A156)=0,A156&lt;&gt;'Review Summary'!$B$6),"Unknown decision; ",""))&amp;IF(B156="","Add finding link; ",IF(COUNTIF(FindingsTable[Finding ID],B156)=0,"Unknown finding; ",""))&amp;IF(C156="","Set link role; ","")&amp;IF(AND(A156&lt;&gt;"",B156&lt;&gt;"",COUNTIFS(DecisionFindingLinks[Decision ID],A156,DecisionFindingLinks[Finding ID],B156)&gt;1),"Duplicate pair; ","")&amp;IF(COUNTIF(DecisionsTable[Decision ID],A156)=1,IF(COUNTIF(FindingsTable[Finding ID],B156)=1,IF(COUNTIFS(FindingsTable[Finding ID],B156,FindingsTable[Claim ID],INDEX(DecisionsTable[Claim ID],MATCH(A156,DecisionsTable[Decision ID],0)))=0,"Finding belongs to another claim; ",""),""),""))</f>
      </c>
      <c r="E156" s="32" t="str">
        <f>IF(OR(A156="",B156=""),"",COUNTIFS($A$111:A156,A156,$B$111:B156,"&lt;&gt;"))</f>
      </c>
      <c r="F156" s="32" t="str">
        <f>IF(E156="","",A156&amp;"__"&amp;E156)</f>
      </c>
      <c r="G156" s="32" t="str">
        <f>IF(E156="","",IF(E156=1,B156,INDEX($G$110:G155,MATCH(A156&amp;"__"&amp;(E156-1),$F$110:F155,0))&amp;", "&amp;B156))</f>
      </c>
      <c r="H156" s="32" t="str">
        <f>IF(COUNTA(A156:C156)=0,"",IF(D156="",0,1))</f>
      </c>
    </row>
    <row r="157" ht="46" customHeight="1">
      <c r="A157" s="20"/>
      <c r="B157" s="20"/>
      <c r="C157" s="20"/>
      <c r="D157" s="33" t="str">
        <f>IF(COUNTA(A157:C157)=0,"",IF(A157="","Add decision link; ",IF(AND(COUNTIF(DecisionsTable[Decision ID],A157)=0,A157&lt;&gt;'Review Summary'!$B$6),"Unknown decision; ",""))&amp;IF(B157="","Add finding link; ",IF(COUNTIF(FindingsTable[Finding ID],B157)=0,"Unknown finding; ",""))&amp;IF(C157="","Set link role; ","")&amp;IF(AND(A157&lt;&gt;"",B157&lt;&gt;"",COUNTIFS(DecisionFindingLinks[Decision ID],A157,DecisionFindingLinks[Finding ID],B157)&gt;1),"Duplicate pair; ","")&amp;IF(COUNTIF(DecisionsTable[Decision ID],A157)=1,IF(COUNTIF(FindingsTable[Finding ID],B157)=1,IF(COUNTIFS(FindingsTable[Finding ID],B157,FindingsTable[Claim ID],INDEX(DecisionsTable[Claim ID],MATCH(A157,DecisionsTable[Decision ID],0)))=0,"Finding belongs to another claim; ",""),""),""))</f>
      </c>
      <c r="E157" s="32" t="str">
        <f>IF(OR(A157="",B157=""),"",COUNTIFS($A$111:A157,A157,$B$111:B157,"&lt;&gt;"))</f>
      </c>
      <c r="F157" s="32" t="str">
        <f>IF(E157="","",A157&amp;"__"&amp;E157)</f>
      </c>
      <c r="G157" s="32" t="str">
        <f>IF(E157="","",IF(E157=1,B157,INDEX($G$110:G156,MATCH(A157&amp;"__"&amp;(E157-1),$F$110:F156,0))&amp;", "&amp;B157))</f>
      </c>
      <c r="H157" s="32" t="str">
        <f>IF(COUNTA(A157:C157)=0,"",IF(D157="",0,1))</f>
      </c>
    </row>
    <row r="158" ht="46" customHeight="1">
      <c r="A158" s="20"/>
      <c r="B158" s="20"/>
      <c r="C158" s="20"/>
      <c r="D158" s="33" t="str">
        <f>IF(COUNTA(A158:C158)=0,"",IF(A158="","Add decision link; ",IF(AND(COUNTIF(DecisionsTable[Decision ID],A158)=0,A158&lt;&gt;'Review Summary'!$B$6),"Unknown decision; ",""))&amp;IF(B158="","Add finding link; ",IF(COUNTIF(FindingsTable[Finding ID],B158)=0,"Unknown finding; ",""))&amp;IF(C158="","Set link role; ","")&amp;IF(AND(A158&lt;&gt;"",B158&lt;&gt;"",COUNTIFS(DecisionFindingLinks[Decision ID],A158,DecisionFindingLinks[Finding ID],B158)&gt;1),"Duplicate pair; ","")&amp;IF(COUNTIF(DecisionsTable[Decision ID],A158)=1,IF(COUNTIF(FindingsTable[Finding ID],B158)=1,IF(COUNTIFS(FindingsTable[Finding ID],B158,FindingsTable[Claim ID],INDEX(DecisionsTable[Claim ID],MATCH(A158,DecisionsTable[Decision ID],0)))=0,"Finding belongs to another claim; ",""),""),""))</f>
      </c>
      <c r="E158" s="32" t="str">
        <f>IF(OR(A158="",B158=""),"",COUNTIFS($A$111:A158,A158,$B$111:B158,"&lt;&gt;"))</f>
      </c>
      <c r="F158" s="32" t="str">
        <f>IF(E158="","",A158&amp;"__"&amp;E158)</f>
      </c>
      <c r="G158" s="32" t="str">
        <f>IF(E158="","",IF(E158=1,B158,INDEX($G$110:G157,MATCH(A158&amp;"__"&amp;(E158-1),$F$110:F157,0))&amp;", "&amp;B158))</f>
      </c>
      <c r="H158" s="32" t="str">
        <f>IF(COUNTA(A158:C158)=0,"",IF(D158="",0,1))</f>
      </c>
    </row>
    <row r="159" ht="46" customHeight="1">
      <c r="A159" s="20"/>
      <c r="B159" s="20"/>
      <c r="C159" s="20"/>
      <c r="D159" s="33" t="str">
        <f>IF(COUNTA(A159:C159)=0,"",IF(A159="","Add decision link; ",IF(AND(COUNTIF(DecisionsTable[Decision ID],A159)=0,A159&lt;&gt;'Review Summary'!$B$6),"Unknown decision; ",""))&amp;IF(B159="","Add finding link; ",IF(COUNTIF(FindingsTable[Finding ID],B159)=0,"Unknown finding; ",""))&amp;IF(C159="","Set link role; ","")&amp;IF(AND(A159&lt;&gt;"",B159&lt;&gt;"",COUNTIFS(DecisionFindingLinks[Decision ID],A159,DecisionFindingLinks[Finding ID],B159)&gt;1),"Duplicate pair; ","")&amp;IF(COUNTIF(DecisionsTable[Decision ID],A159)=1,IF(COUNTIF(FindingsTable[Finding ID],B159)=1,IF(COUNTIFS(FindingsTable[Finding ID],B159,FindingsTable[Claim ID],INDEX(DecisionsTable[Claim ID],MATCH(A159,DecisionsTable[Decision ID],0)))=0,"Finding belongs to another claim; ",""),""),""))</f>
      </c>
      <c r="E159" s="32" t="str">
        <f>IF(OR(A159="",B159=""),"",COUNTIFS($A$111:A159,A159,$B$111:B159,"&lt;&gt;"))</f>
      </c>
      <c r="F159" s="32" t="str">
        <f>IF(E159="","",A159&amp;"__"&amp;E159)</f>
      </c>
      <c r="G159" s="32" t="str">
        <f>IF(E159="","",IF(E159=1,B159,INDEX($G$110:G158,MATCH(A159&amp;"__"&amp;(E159-1),$F$110:F158,0))&amp;", "&amp;B159))</f>
      </c>
      <c r="H159" s="32" t="str">
        <f>IF(COUNTA(A159:C159)=0,"",IF(D159="",0,1))</f>
      </c>
    </row>
    <row r="160" ht="46" customHeight="1">
      <c r="A160" s="20"/>
      <c r="B160" s="20"/>
      <c r="C160" s="20"/>
      <c r="D160" s="33" t="str">
        <f>IF(COUNTA(A160:C160)=0,"",IF(A160="","Add decision link; ",IF(AND(COUNTIF(DecisionsTable[Decision ID],A160)=0,A160&lt;&gt;'Review Summary'!$B$6),"Unknown decision; ",""))&amp;IF(B160="","Add finding link; ",IF(COUNTIF(FindingsTable[Finding ID],B160)=0,"Unknown finding; ",""))&amp;IF(C160="","Set link role; ","")&amp;IF(AND(A160&lt;&gt;"",B160&lt;&gt;"",COUNTIFS(DecisionFindingLinks[Decision ID],A160,DecisionFindingLinks[Finding ID],B160)&gt;1),"Duplicate pair; ","")&amp;IF(COUNTIF(DecisionsTable[Decision ID],A160)=1,IF(COUNTIF(FindingsTable[Finding ID],B160)=1,IF(COUNTIFS(FindingsTable[Finding ID],B160,FindingsTable[Claim ID],INDEX(DecisionsTable[Claim ID],MATCH(A160,DecisionsTable[Decision ID],0)))=0,"Finding belongs to another claim; ",""),""),""))</f>
      </c>
      <c r="E160" s="32" t="str">
        <f>IF(OR(A160="",B160=""),"",COUNTIFS($A$111:A160,A160,$B$111:B160,"&lt;&gt;"))</f>
      </c>
      <c r="F160" s="32" t="str">
        <f>IF(E160="","",A160&amp;"__"&amp;E160)</f>
      </c>
      <c r="G160" s="32" t="str">
        <f>IF(E160="","",IF(E160=1,B160,INDEX($G$110:G159,MATCH(A160&amp;"__"&amp;(E160-1),$F$110:F159,0))&amp;", "&amp;B160))</f>
      </c>
      <c r="H160" s="32" t="str">
        <f>IF(COUNTA(A160:C160)=0,"",IF(D160="",0,1))</f>
      </c>
    </row>
    <row r="161" ht="46" customHeight="1">
      <c r="A161" s="20"/>
      <c r="B161" s="20"/>
      <c r="C161" s="20"/>
      <c r="D161" s="33" t="str">
        <f>IF(COUNTA(A161:C161)=0,"",IF(A161="","Add decision link; ",IF(AND(COUNTIF(DecisionsTable[Decision ID],A161)=0,A161&lt;&gt;'Review Summary'!$B$6),"Unknown decision; ",""))&amp;IF(B161="","Add finding link; ",IF(COUNTIF(FindingsTable[Finding ID],B161)=0,"Unknown finding; ",""))&amp;IF(C161="","Set link role; ","")&amp;IF(AND(A161&lt;&gt;"",B161&lt;&gt;"",COUNTIFS(DecisionFindingLinks[Decision ID],A161,DecisionFindingLinks[Finding ID],B161)&gt;1),"Duplicate pair; ","")&amp;IF(COUNTIF(DecisionsTable[Decision ID],A161)=1,IF(COUNTIF(FindingsTable[Finding ID],B161)=1,IF(COUNTIFS(FindingsTable[Finding ID],B161,FindingsTable[Claim ID],INDEX(DecisionsTable[Claim ID],MATCH(A161,DecisionsTable[Decision ID],0)))=0,"Finding belongs to another claim; ",""),""),""))</f>
      </c>
      <c r="E161" s="32" t="str">
        <f>IF(OR(A161="",B161=""),"",COUNTIFS($A$111:A161,A161,$B$111:B161,"&lt;&gt;"))</f>
      </c>
      <c r="F161" s="32" t="str">
        <f>IF(E161="","",A161&amp;"__"&amp;E161)</f>
      </c>
      <c r="G161" s="32" t="str">
        <f>IF(E161="","",IF(E161=1,B161,INDEX($G$110:G160,MATCH(A161&amp;"__"&amp;(E161-1),$F$110:F160,0))&amp;", "&amp;B161))</f>
      </c>
      <c r="H161" s="32" t="str">
        <f>IF(COUNTA(A161:C161)=0,"",IF(D161="",0,1))</f>
      </c>
    </row>
    <row r="162" ht="46" customHeight="1">
      <c r="A162" s="20"/>
      <c r="B162" s="20"/>
      <c r="C162" s="20"/>
      <c r="D162" s="33" t="str">
        <f>IF(COUNTA(A162:C162)=0,"",IF(A162="","Add decision link; ",IF(AND(COUNTIF(DecisionsTable[Decision ID],A162)=0,A162&lt;&gt;'Review Summary'!$B$6),"Unknown decision; ",""))&amp;IF(B162="","Add finding link; ",IF(COUNTIF(FindingsTable[Finding ID],B162)=0,"Unknown finding; ",""))&amp;IF(C162="","Set link role; ","")&amp;IF(AND(A162&lt;&gt;"",B162&lt;&gt;"",COUNTIFS(DecisionFindingLinks[Decision ID],A162,DecisionFindingLinks[Finding ID],B162)&gt;1),"Duplicate pair; ","")&amp;IF(COUNTIF(DecisionsTable[Decision ID],A162)=1,IF(COUNTIF(FindingsTable[Finding ID],B162)=1,IF(COUNTIFS(FindingsTable[Finding ID],B162,FindingsTable[Claim ID],INDEX(DecisionsTable[Claim ID],MATCH(A162,DecisionsTable[Decision ID],0)))=0,"Finding belongs to another claim; ",""),""),""))</f>
      </c>
      <c r="E162" s="32" t="str">
        <f>IF(OR(A162="",B162=""),"",COUNTIFS($A$111:A162,A162,$B$111:B162,"&lt;&gt;"))</f>
      </c>
      <c r="F162" s="32" t="str">
        <f>IF(E162="","",A162&amp;"__"&amp;E162)</f>
      </c>
      <c r="G162" s="32" t="str">
        <f>IF(E162="","",IF(E162=1,B162,INDEX($G$110:G161,MATCH(A162&amp;"__"&amp;(E162-1),$F$110:F161,0))&amp;", "&amp;B162))</f>
      </c>
      <c r="H162" s="32" t="str">
        <f>IF(COUNTA(A162:C162)=0,"",IF(D162="",0,1))</f>
      </c>
    </row>
    <row r="163" ht="46" customHeight="1">
      <c r="A163" s="20"/>
      <c r="B163" s="20"/>
      <c r="C163" s="20"/>
      <c r="D163" s="33" t="str">
        <f>IF(COUNTA(A163:C163)=0,"",IF(A163="","Add decision link; ",IF(AND(COUNTIF(DecisionsTable[Decision ID],A163)=0,A163&lt;&gt;'Review Summary'!$B$6),"Unknown decision; ",""))&amp;IF(B163="","Add finding link; ",IF(COUNTIF(FindingsTable[Finding ID],B163)=0,"Unknown finding; ",""))&amp;IF(C163="","Set link role; ","")&amp;IF(AND(A163&lt;&gt;"",B163&lt;&gt;"",COUNTIFS(DecisionFindingLinks[Decision ID],A163,DecisionFindingLinks[Finding ID],B163)&gt;1),"Duplicate pair; ","")&amp;IF(COUNTIF(DecisionsTable[Decision ID],A163)=1,IF(COUNTIF(FindingsTable[Finding ID],B163)=1,IF(COUNTIFS(FindingsTable[Finding ID],B163,FindingsTable[Claim ID],INDEX(DecisionsTable[Claim ID],MATCH(A163,DecisionsTable[Decision ID],0)))=0,"Finding belongs to another claim; ",""),""),""))</f>
      </c>
      <c r="E163" s="32" t="str">
        <f>IF(OR(A163="",B163=""),"",COUNTIFS($A$111:A163,A163,$B$111:B163,"&lt;&gt;"))</f>
      </c>
      <c r="F163" s="32" t="str">
        <f>IF(E163="","",A163&amp;"__"&amp;E163)</f>
      </c>
      <c r="G163" s="32" t="str">
        <f>IF(E163="","",IF(E163=1,B163,INDEX($G$110:G162,MATCH(A163&amp;"__"&amp;(E163-1),$F$110:F162,0))&amp;", "&amp;B163))</f>
      </c>
      <c r="H163" s="32" t="str">
        <f>IF(COUNTA(A163:C163)=0,"",IF(D163="",0,1))</f>
      </c>
    </row>
    <row r="164" ht="46" customHeight="1">
      <c r="A164" s="20"/>
      <c r="B164" s="20"/>
      <c r="C164" s="20"/>
      <c r="D164" s="33" t="str">
        <f>IF(COUNTA(A164:C164)=0,"",IF(A164="","Add decision link; ",IF(AND(COUNTIF(DecisionsTable[Decision ID],A164)=0,A164&lt;&gt;'Review Summary'!$B$6),"Unknown decision; ",""))&amp;IF(B164="","Add finding link; ",IF(COUNTIF(FindingsTable[Finding ID],B164)=0,"Unknown finding; ",""))&amp;IF(C164="","Set link role; ","")&amp;IF(AND(A164&lt;&gt;"",B164&lt;&gt;"",COUNTIFS(DecisionFindingLinks[Decision ID],A164,DecisionFindingLinks[Finding ID],B164)&gt;1),"Duplicate pair; ","")&amp;IF(COUNTIF(DecisionsTable[Decision ID],A164)=1,IF(COUNTIF(FindingsTable[Finding ID],B164)=1,IF(COUNTIFS(FindingsTable[Finding ID],B164,FindingsTable[Claim ID],INDEX(DecisionsTable[Claim ID],MATCH(A164,DecisionsTable[Decision ID],0)))=0,"Finding belongs to another claim; ",""),""),""))</f>
      </c>
      <c r="E164" s="32" t="str">
        <f>IF(OR(A164="",B164=""),"",COUNTIFS($A$111:A164,A164,$B$111:B164,"&lt;&gt;"))</f>
      </c>
      <c r="F164" s="32" t="str">
        <f>IF(E164="","",A164&amp;"__"&amp;E164)</f>
      </c>
      <c r="G164" s="32" t="str">
        <f>IF(E164="","",IF(E164=1,B164,INDEX($G$110:G163,MATCH(A164&amp;"__"&amp;(E164-1),$F$110:F163,0))&amp;", "&amp;B164))</f>
      </c>
      <c r="H164" s="32" t="str">
        <f>IF(COUNTA(A164:C164)=0,"",IF(D164="",0,1))</f>
      </c>
    </row>
    <row r="165" ht="46" customHeight="1">
      <c r="A165" s="20"/>
      <c r="B165" s="20"/>
      <c r="C165" s="20"/>
      <c r="D165" s="33" t="str">
        <f>IF(COUNTA(A165:C165)=0,"",IF(A165="","Add decision link; ",IF(AND(COUNTIF(DecisionsTable[Decision ID],A165)=0,A165&lt;&gt;'Review Summary'!$B$6),"Unknown decision; ",""))&amp;IF(B165="","Add finding link; ",IF(COUNTIF(FindingsTable[Finding ID],B165)=0,"Unknown finding; ",""))&amp;IF(C165="","Set link role; ","")&amp;IF(AND(A165&lt;&gt;"",B165&lt;&gt;"",COUNTIFS(DecisionFindingLinks[Decision ID],A165,DecisionFindingLinks[Finding ID],B165)&gt;1),"Duplicate pair; ","")&amp;IF(COUNTIF(DecisionsTable[Decision ID],A165)=1,IF(COUNTIF(FindingsTable[Finding ID],B165)=1,IF(COUNTIFS(FindingsTable[Finding ID],B165,FindingsTable[Claim ID],INDEX(DecisionsTable[Claim ID],MATCH(A165,DecisionsTable[Decision ID],0)))=0,"Finding belongs to another claim; ",""),""),""))</f>
      </c>
      <c r="E165" s="32" t="str">
        <f>IF(OR(A165="",B165=""),"",COUNTIFS($A$111:A165,A165,$B$111:B165,"&lt;&gt;"))</f>
      </c>
      <c r="F165" s="32" t="str">
        <f>IF(E165="","",A165&amp;"__"&amp;E165)</f>
      </c>
      <c r="G165" s="32" t="str">
        <f>IF(E165="","",IF(E165=1,B165,INDEX($G$110:G164,MATCH(A165&amp;"__"&amp;(E165-1),$F$110:F164,0))&amp;", "&amp;B165))</f>
      </c>
      <c r="H165" s="32" t="str">
        <f>IF(COUNTA(A165:C165)=0,"",IF(D165="",0,1))</f>
      </c>
    </row>
    <row r="166" ht="46" customHeight="1">
      <c r="A166" s="20"/>
      <c r="B166" s="20"/>
      <c r="C166" s="20"/>
      <c r="D166" s="33" t="str">
        <f>IF(COUNTA(A166:C166)=0,"",IF(A166="","Add decision link; ",IF(AND(COUNTIF(DecisionsTable[Decision ID],A166)=0,A166&lt;&gt;'Review Summary'!$B$6),"Unknown decision; ",""))&amp;IF(B166="","Add finding link; ",IF(COUNTIF(FindingsTable[Finding ID],B166)=0,"Unknown finding; ",""))&amp;IF(C166="","Set link role; ","")&amp;IF(AND(A166&lt;&gt;"",B166&lt;&gt;"",COUNTIFS(DecisionFindingLinks[Decision ID],A166,DecisionFindingLinks[Finding ID],B166)&gt;1),"Duplicate pair; ","")&amp;IF(COUNTIF(DecisionsTable[Decision ID],A166)=1,IF(COUNTIF(FindingsTable[Finding ID],B166)=1,IF(COUNTIFS(FindingsTable[Finding ID],B166,FindingsTable[Claim ID],INDEX(DecisionsTable[Claim ID],MATCH(A166,DecisionsTable[Decision ID],0)))=0,"Finding belongs to another claim; ",""),""),""))</f>
      </c>
      <c r="E166" s="32" t="str">
        <f>IF(OR(A166="",B166=""),"",COUNTIFS($A$111:A166,A166,$B$111:B166,"&lt;&gt;"))</f>
      </c>
      <c r="F166" s="32" t="str">
        <f>IF(E166="","",A166&amp;"__"&amp;E166)</f>
      </c>
      <c r="G166" s="32" t="str">
        <f>IF(E166="","",IF(E166=1,B166,INDEX($G$110:G165,MATCH(A166&amp;"__"&amp;(E166-1),$F$110:F165,0))&amp;", "&amp;B166))</f>
      </c>
      <c r="H166" s="32" t="str">
        <f>IF(COUNTA(A166:C166)=0,"",IF(D166="",0,1))</f>
      </c>
    </row>
    <row r="167" ht="46" customHeight="1">
      <c r="A167" s="20"/>
      <c r="B167" s="20"/>
      <c r="C167" s="20"/>
      <c r="D167" s="33" t="str">
        <f>IF(COUNTA(A167:C167)=0,"",IF(A167="","Add decision link; ",IF(AND(COUNTIF(DecisionsTable[Decision ID],A167)=0,A167&lt;&gt;'Review Summary'!$B$6),"Unknown decision; ",""))&amp;IF(B167="","Add finding link; ",IF(COUNTIF(FindingsTable[Finding ID],B167)=0,"Unknown finding; ",""))&amp;IF(C167="","Set link role; ","")&amp;IF(AND(A167&lt;&gt;"",B167&lt;&gt;"",COUNTIFS(DecisionFindingLinks[Decision ID],A167,DecisionFindingLinks[Finding ID],B167)&gt;1),"Duplicate pair; ","")&amp;IF(COUNTIF(DecisionsTable[Decision ID],A167)=1,IF(COUNTIF(FindingsTable[Finding ID],B167)=1,IF(COUNTIFS(FindingsTable[Finding ID],B167,FindingsTable[Claim ID],INDEX(DecisionsTable[Claim ID],MATCH(A167,DecisionsTable[Decision ID],0)))=0,"Finding belongs to another claim; ",""),""),""))</f>
      </c>
      <c r="E167" s="32" t="str">
        <f>IF(OR(A167="",B167=""),"",COUNTIFS($A$111:A167,A167,$B$111:B167,"&lt;&gt;"))</f>
      </c>
      <c r="F167" s="32" t="str">
        <f>IF(E167="","",A167&amp;"__"&amp;E167)</f>
      </c>
      <c r="G167" s="32" t="str">
        <f>IF(E167="","",IF(E167=1,B167,INDEX($G$110:G166,MATCH(A167&amp;"__"&amp;(E167-1),$F$110:F166,0))&amp;", "&amp;B167))</f>
      </c>
      <c r="H167" s="32" t="str">
        <f>IF(COUNTA(A167:C167)=0,"",IF(D167="",0,1))</f>
      </c>
    </row>
    <row r="168" ht="46" customHeight="1">
      <c r="A168" s="20"/>
      <c r="B168" s="20"/>
      <c r="C168" s="20"/>
      <c r="D168" s="33" t="str">
        <f>IF(COUNTA(A168:C168)=0,"",IF(A168="","Add decision link; ",IF(AND(COUNTIF(DecisionsTable[Decision ID],A168)=0,A168&lt;&gt;'Review Summary'!$B$6),"Unknown decision; ",""))&amp;IF(B168="","Add finding link; ",IF(COUNTIF(FindingsTable[Finding ID],B168)=0,"Unknown finding; ",""))&amp;IF(C168="","Set link role; ","")&amp;IF(AND(A168&lt;&gt;"",B168&lt;&gt;"",COUNTIFS(DecisionFindingLinks[Decision ID],A168,DecisionFindingLinks[Finding ID],B168)&gt;1),"Duplicate pair; ","")&amp;IF(COUNTIF(DecisionsTable[Decision ID],A168)=1,IF(COUNTIF(FindingsTable[Finding ID],B168)=1,IF(COUNTIFS(FindingsTable[Finding ID],B168,FindingsTable[Claim ID],INDEX(DecisionsTable[Claim ID],MATCH(A168,DecisionsTable[Decision ID],0)))=0,"Finding belongs to another claim; ",""),""),""))</f>
      </c>
      <c r="E168" s="32" t="str">
        <f>IF(OR(A168="",B168=""),"",COUNTIFS($A$111:A168,A168,$B$111:B168,"&lt;&gt;"))</f>
      </c>
      <c r="F168" s="32" t="str">
        <f>IF(E168="","",A168&amp;"__"&amp;E168)</f>
      </c>
      <c r="G168" s="32" t="str">
        <f>IF(E168="","",IF(E168=1,B168,INDEX($G$110:G167,MATCH(A168&amp;"__"&amp;(E168-1),$F$110:F167,0))&amp;", "&amp;B168))</f>
      </c>
      <c r="H168" s="32" t="str">
        <f>IF(COUNTA(A168:C168)=0,"",IF(D168="",0,1))</f>
      </c>
    </row>
    <row r="169" ht="46" customHeight="1">
      <c r="A169" s="20"/>
      <c r="B169" s="20"/>
      <c r="C169" s="20"/>
      <c r="D169" s="33" t="str">
        <f>IF(COUNTA(A169:C169)=0,"",IF(A169="","Add decision link; ",IF(AND(COUNTIF(DecisionsTable[Decision ID],A169)=0,A169&lt;&gt;'Review Summary'!$B$6),"Unknown decision; ",""))&amp;IF(B169="","Add finding link; ",IF(COUNTIF(FindingsTable[Finding ID],B169)=0,"Unknown finding; ",""))&amp;IF(C169="","Set link role; ","")&amp;IF(AND(A169&lt;&gt;"",B169&lt;&gt;"",COUNTIFS(DecisionFindingLinks[Decision ID],A169,DecisionFindingLinks[Finding ID],B169)&gt;1),"Duplicate pair; ","")&amp;IF(COUNTIF(DecisionsTable[Decision ID],A169)=1,IF(COUNTIF(FindingsTable[Finding ID],B169)=1,IF(COUNTIFS(FindingsTable[Finding ID],B169,FindingsTable[Claim ID],INDEX(DecisionsTable[Claim ID],MATCH(A169,DecisionsTable[Decision ID],0)))=0,"Finding belongs to another claim; ",""),""),""))</f>
      </c>
      <c r="E169" s="32" t="str">
        <f>IF(OR(A169="",B169=""),"",COUNTIFS($A$111:A169,A169,$B$111:B169,"&lt;&gt;"))</f>
      </c>
      <c r="F169" s="32" t="str">
        <f>IF(E169="","",A169&amp;"__"&amp;E169)</f>
      </c>
      <c r="G169" s="32" t="str">
        <f>IF(E169="","",IF(E169=1,B169,INDEX($G$110:G168,MATCH(A169&amp;"__"&amp;(E169-1),$F$110:F168,0))&amp;", "&amp;B169))</f>
      </c>
      <c r="H169" s="32" t="str">
        <f>IF(COUNTA(A169:C169)=0,"",IF(D169="",0,1))</f>
      </c>
    </row>
    <row r="170" ht="46" customHeight="1">
      <c r="A170" s="20"/>
      <c r="B170" s="20"/>
      <c r="C170" s="20"/>
      <c r="D170" s="33" t="str">
        <f>IF(COUNTA(A170:C170)=0,"",IF(A170="","Add decision link; ",IF(AND(COUNTIF(DecisionsTable[Decision ID],A170)=0,A170&lt;&gt;'Review Summary'!$B$6),"Unknown decision; ",""))&amp;IF(B170="","Add finding link; ",IF(COUNTIF(FindingsTable[Finding ID],B170)=0,"Unknown finding; ",""))&amp;IF(C170="","Set link role; ","")&amp;IF(AND(A170&lt;&gt;"",B170&lt;&gt;"",COUNTIFS(DecisionFindingLinks[Decision ID],A170,DecisionFindingLinks[Finding ID],B170)&gt;1),"Duplicate pair; ","")&amp;IF(COUNTIF(DecisionsTable[Decision ID],A170)=1,IF(COUNTIF(FindingsTable[Finding ID],B170)=1,IF(COUNTIFS(FindingsTable[Finding ID],B170,FindingsTable[Claim ID],INDEX(DecisionsTable[Claim ID],MATCH(A170,DecisionsTable[Decision ID],0)))=0,"Finding belongs to another claim; ",""),""),""))</f>
      </c>
      <c r="E170" s="32" t="str">
        <f>IF(OR(A170="",B170=""),"",COUNTIFS($A$111:A170,A170,$B$111:B170,"&lt;&gt;"))</f>
      </c>
      <c r="F170" s="32" t="str">
        <f>IF(E170="","",A170&amp;"__"&amp;E170)</f>
      </c>
      <c r="G170" s="32" t="str">
        <f>IF(E170="","",IF(E170=1,B170,INDEX($G$110:G169,MATCH(A170&amp;"__"&amp;(E170-1),$F$110:F169,0))&amp;", "&amp;B170))</f>
      </c>
      <c r="H170" s="32" t="str">
        <f>IF(COUNTA(A170:C170)=0,"",IF(D170="",0,1))</f>
      </c>
    </row>
    <row r="171" ht="46" customHeight="1">
      <c r="A171" s="20"/>
      <c r="B171" s="20"/>
      <c r="C171" s="20"/>
      <c r="D171" s="33" t="str">
        <f>IF(COUNTA(A171:C171)=0,"",IF(A171="","Add decision link; ",IF(AND(COUNTIF(DecisionsTable[Decision ID],A171)=0,A171&lt;&gt;'Review Summary'!$B$6),"Unknown decision; ",""))&amp;IF(B171="","Add finding link; ",IF(COUNTIF(FindingsTable[Finding ID],B171)=0,"Unknown finding; ",""))&amp;IF(C171="","Set link role; ","")&amp;IF(AND(A171&lt;&gt;"",B171&lt;&gt;"",COUNTIFS(DecisionFindingLinks[Decision ID],A171,DecisionFindingLinks[Finding ID],B171)&gt;1),"Duplicate pair; ","")&amp;IF(COUNTIF(DecisionsTable[Decision ID],A171)=1,IF(COUNTIF(FindingsTable[Finding ID],B171)=1,IF(COUNTIFS(FindingsTable[Finding ID],B171,FindingsTable[Claim ID],INDEX(DecisionsTable[Claim ID],MATCH(A171,DecisionsTable[Decision ID],0)))=0,"Finding belongs to another claim; ",""),""),""))</f>
      </c>
      <c r="E171" s="32" t="str">
        <f>IF(OR(A171="",B171=""),"",COUNTIFS($A$111:A171,A171,$B$111:B171,"&lt;&gt;"))</f>
      </c>
      <c r="F171" s="32" t="str">
        <f>IF(E171="","",A171&amp;"__"&amp;E171)</f>
      </c>
      <c r="G171" s="32" t="str">
        <f>IF(E171="","",IF(E171=1,B171,INDEX($G$110:G170,MATCH(A171&amp;"__"&amp;(E171-1),$F$110:F170,0))&amp;", "&amp;B171))</f>
      </c>
      <c r="H171" s="32" t="str">
        <f>IF(COUNTA(A171:C171)=0,"",IF(D171="",0,1))</f>
      </c>
    </row>
    <row r="172" ht="46" customHeight="1">
      <c r="A172" s="20"/>
      <c r="B172" s="20"/>
      <c r="C172" s="20"/>
      <c r="D172" s="33" t="str">
        <f>IF(COUNTA(A172:C172)=0,"",IF(A172="","Add decision link; ",IF(AND(COUNTIF(DecisionsTable[Decision ID],A172)=0,A172&lt;&gt;'Review Summary'!$B$6),"Unknown decision; ",""))&amp;IF(B172="","Add finding link; ",IF(COUNTIF(FindingsTable[Finding ID],B172)=0,"Unknown finding; ",""))&amp;IF(C172="","Set link role; ","")&amp;IF(AND(A172&lt;&gt;"",B172&lt;&gt;"",COUNTIFS(DecisionFindingLinks[Decision ID],A172,DecisionFindingLinks[Finding ID],B172)&gt;1),"Duplicate pair; ","")&amp;IF(COUNTIF(DecisionsTable[Decision ID],A172)=1,IF(COUNTIF(FindingsTable[Finding ID],B172)=1,IF(COUNTIFS(FindingsTable[Finding ID],B172,FindingsTable[Claim ID],INDEX(DecisionsTable[Claim ID],MATCH(A172,DecisionsTable[Decision ID],0)))=0,"Finding belongs to another claim; ",""),""),""))</f>
      </c>
      <c r="E172" s="32" t="str">
        <f>IF(OR(A172="",B172=""),"",COUNTIFS($A$111:A172,A172,$B$111:B172,"&lt;&gt;"))</f>
      </c>
      <c r="F172" s="32" t="str">
        <f>IF(E172="","",A172&amp;"__"&amp;E172)</f>
      </c>
      <c r="G172" s="32" t="str">
        <f>IF(E172="","",IF(E172=1,B172,INDEX($G$110:G171,MATCH(A172&amp;"__"&amp;(E172-1),$F$110:F171,0))&amp;", "&amp;B172))</f>
      </c>
      <c r="H172" s="32" t="str">
        <f>IF(COUNTA(A172:C172)=0,"",IF(D172="",0,1))</f>
      </c>
    </row>
    <row r="173" ht="46" customHeight="1">
      <c r="A173" s="20"/>
      <c r="B173" s="20"/>
      <c r="C173" s="20"/>
      <c r="D173" s="33" t="str">
        <f>IF(COUNTA(A173:C173)=0,"",IF(A173="","Add decision link; ",IF(AND(COUNTIF(DecisionsTable[Decision ID],A173)=0,A173&lt;&gt;'Review Summary'!$B$6),"Unknown decision; ",""))&amp;IF(B173="","Add finding link; ",IF(COUNTIF(FindingsTable[Finding ID],B173)=0,"Unknown finding; ",""))&amp;IF(C173="","Set link role; ","")&amp;IF(AND(A173&lt;&gt;"",B173&lt;&gt;"",COUNTIFS(DecisionFindingLinks[Decision ID],A173,DecisionFindingLinks[Finding ID],B173)&gt;1),"Duplicate pair; ","")&amp;IF(COUNTIF(DecisionsTable[Decision ID],A173)=1,IF(COUNTIF(FindingsTable[Finding ID],B173)=1,IF(COUNTIFS(FindingsTable[Finding ID],B173,FindingsTable[Claim ID],INDEX(DecisionsTable[Claim ID],MATCH(A173,DecisionsTable[Decision ID],0)))=0,"Finding belongs to another claim; ",""),""),""))</f>
      </c>
      <c r="E173" s="32" t="str">
        <f>IF(OR(A173="",B173=""),"",COUNTIFS($A$111:A173,A173,$B$111:B173,"&lt;&gt;"))</f>
      </c>
      <c r="F173" s="32" t="str">
        <f>IF(E173="","",A173&amp;"__"&amp;E173)</f>
      </c>
      <c r="G173" s="32" t="str">
        <f>IF(E173="","",IF(E173=1,B173,INDEX($G$110:G172,MATCH(A173&amp;"__"&amp;(E173-1),$F$110:F172,0))&amp;", "&amp;B173))</f>
      </c>
      <c r="H173" s="32" t="str">
        <f>IF(COUNTA(A173:C173)=0,"",IF(D173="",0,1))</f>
      </c>
    </row>
    <row r="174" ht="46" customHeight="1">
      <c r="A174" s="20"/>
      <c r="B174" s="20"/>
      <c r="C174" s="20"/>
      <c r="D174" s="33" t="str">
        <f>IF(COUNTA(A174:C174)=0,"",IF(A174="","Add decision link; ",IF(AND(COUNTIF(DecisionsTable[Decision ID],A174)=0,A174&lt;&gt;'Review Summary'!$B$6),"Unknown decision; ",""))&amp;IF(B174="","Add finding link; ",IF(COUNTIF(FindingsTable[Finding ID],B174)=0,"Unknown finding; ",""))&amp;IF(C174="","Set link role; ","")&amp;IF(AND(A174&lt;&gt;"",B174&lt;&gt;"",COUNTIFS(DecisionFindingLinks[Decision ID],A174,DecisionFindingLinks[Finding ID],B174)&gt;1),"Duplicate pair; ","")&amp;IF(COUNTIF(DecisionsTable[Decision ID],A174)=1,IF(COUNTIF(FindingsTable[Finding ID],B174)=1,IF(COUNTIFS(FindingsTable[Finding ID],B174,FindingsTable[Claim ID],INDEX(DecisionsTable[Claim ID],MATCH(A174,DecisionsTable[Decision ID],0)))=0,"Finding belongs to another claim; ",""),""),""))</f>
      </c>
      <c r="E174" s="32" t="str">
        <f>IF(OR(A174="",B174=""),"",COUNTIFS($A$111:A174,A174,$B$111:B174,"&lt;&gt;"))</f>
      </c>
      <c r="F174" s="32" t="str">
        <f>IF(E174="","",A174&amp;"__"&amp;E174)</f>
      </c>
      <c r="G174" s="32" t="str">
        <f>IF(E174="","",IF(E174=1,B174,INDEX($G$110:G173,MATCH(A174&amp;"__"&amp;(E174-1),$F$110:F173,0))&amp;", "&amp;B174))</f>
      </c>
      <c r="H174" s="32" t="str">
        <f>IF(COUNTA(A174:C174)=0,"",IF(D174="",0,1))</f>
      </c>
    </row>
    <row r="175" ht="46" customHeight="1">
      <c r="A175" s="20"/>
      <c r="B175" s="20"/>
      <c r="C175" s="20"/>
      <c r="D175" s="33" t="str">
        <f>IF(COUNTA(A175:C175)=0,"",IF(A175="","Add decision link; ",IF(AND(COUNTIF(DecisionsTable[Decision ID],A175)=0,A175&lt;&gt;'Review Summary'!$B$6),"Unknown decision; ",""))&amp;IF(B175="","Add finding link; ",IF(COUNTIF(FindingsTable[Finding ID],B175)=0,"Unknown finding; ",""))&amp;IF(C175="","Set link role; ","")&amp;IF(AND(A175&lt;&gt;"",B175&lt;&gt;"",COUNTIFS(DecisionFindingLinks[Decision ID],A175,DecisionFindingLinks[Finding ID],B175)&gt;1),"Duplicate pair; ","")&amp;IF(COUNTIF(DecisionsTable[Decision ID],A175)=1,IF(COUNTIF(FindingsTable[Finding ID],B175)=1,IF(COUNTIFS(FindingsTable[Finding ID],B175,FindingsTable[Claim ID],INDEX(DecisionsTable[Claim ID],MATCH(A175,DecisionsTable[Decision ID],0)))=0,"Finding belongs to another claim; ",""),""),""))</f>
      </c>
      <c r="E175" s="32" t="str">
        <f>IF(OR(A175="",B175=""),"",COUNTIFS($A$111:A175,A175,$B$111:B175,"&lt;&gt;"))</f>
      </c>
      <c r="F175" s="32" t="str">
        <f>IF(E175="","",A175&amp;"__"&amp;E175)</f>
      </c>
      <c r="G175" s="32" t="str">
        <f>IF(E175="","",IF(E175=1,B175,INDEX($G$110:G174,MATCH(A175&amp;"__"&amp;(E175-1),$F$110:F174,0))&amp;", "&amp;B175))</f>
      </c>
      <c r="H175" s="32" t="str">
        <f>IF(COUNTA(A175:C175)=0,"",IF(D175="",0,1))</f>
      </c>
    </row>
    <row r="176" ht="46" customHeight="1">
      <c r="A176" s="20"/>
      <c r="B176" s="20"/>
      <c r="C176" s="20"/>
      <c r="D176" s="33" t="str">
        <f>IF(COUNTA(A176:C176)=0,"",IF(A176="","Add decision link; ",IF(AND(COUNTIF(DecisionsTable[Decision ID],A176)=0,A176&lt;&gt;'Review Summary'!$B$6),"Unknown decision; ",""))&amp;IF(B176="","Add finding link; ",IF(COUNTIF(FindingsTable[Finding ID],B176)=0,"Unknown finding; ",""))&amp;IF(C176="","Set link role; ","")&amp;IF(AND(A176&lt;&gt;"",B176&lt;&gt;"",COUNTIFS(DecisionFindingLinks[Decision ID],A176,DecisionFindingLinks[Finding ID],B176)&gt;1),"Duplicate pair; ","")&amp;IF(COUNTIF(DecisionsTable[Decision ID],A176)=1,IF(COUNTIF(FindingsTable[Finding ID],B176)=1,IF(COUNTIFS(FindingsTable[Finding ID],B176,FindingsTable[Claim ID],INDEX(DecisionsTable[Claim ID],MATCH(A176,DecisionsTable[Decision ID],0)))=0,"Finding belongs to another claim; ",""),""),""))</f>
      </c>
      <c r="E176" s="32" t="str">
        <f>IF(OR(A176="",B176=""),"",COUNTIFS($A$111:A176,A176,$B$111:B176,"&lt;&gt;"))</f>
      </c>
      <c r="F176" s="32" t="str">
        <f>IF(E176="","",A176&amp;"__"&amp;E176)</f>
      </c>
      <c r="G176" s="32" t="str">
        <f>IF(E176="","",IF(E176=1,B176,INDEX($G$110:G175,MATCH(A176&amp;"__"&amp;(E176-1),$F$110:F175,0))&amp;", "&amp;B176))</f>
      </c>
      <c r="H176" s="32" t="str">
        <f>IF(COUNTA(A176:C176)=0,"",IF(D176="",0,1))</f>
      </c>
    </row>
    <row r="177" ht="46" customHeight="1">
      <c r="A177" s="20"/>
      <c r="B177" s="20"/>
      <c r="C177" s="20"/>
      <c r="D177" s="33" t="str">
        <f>IF(COUNTA(A177:C177)=0,"",IF(A177="","Add decision link; ",IF(AND(COUNTIF(DecisionsTable[Decision ID],A177)=0,A177&lt;&gt;'Review Summary'!$B$6),"Unknown decision; ",""))&amp;IF(B177="","Add finding link; ",IF(COUNTIF(FindingsTable[Finding ID],B177)=0,"Unknown finding; ",""))&amp;IF(C177="","Set link role; ","")&amp;IF(AND(A177&lt;&gt;"",B177&lt;&gt;"",COUNTIFS(DecisionFindingLinks[Decision ID],A177,DecisionFindingLinks[Finding ID],B177)&gt;1),"Duplicate pair; ","")&amp;IF(COUNTIF(DecisionsTable[Decision ID],A177)=1,IF(COUNTIF(FindingsTable[Finding ID],B177)=1,IF(COUNTIFS(FindingsTable[Finding ID],B177,FindingsTable[Claim ID],INDEX(DecisionsTable[Claim ID],MATCH(A177,DecisionsTable[Decision ID],0)))=0,"Finding belongs to another claim; ",""),""),""))</f>
      </c>
      <c r="E177" s="32" t="str">
        <f>IF(OR(A177="",B177=""),"",COUNTIFS($A$111:A177,A177,$B$111:B177,"&lt;&gt;"))</f>
      </c>
      <c r="F177" s="32" t="str">
        <f>IF(E177="","",A177&amp;"__"&amp;E177)</f>
      </c>
      <c r="G177" s="32" t="str">
        <f>IF(E177="","",IF(E177=1,B177,INDEX($G$110:G176,MATCH(A177&amp;"__"&amp;(E177-1),$F$110:F176,0))&amp;", "&amp;B177))</f>
      </c>
      <c r="H177" s="32" t="str">
        <f>IF(COUNTA(A177:C177)=0,"",IF(D177="",0,1))</f>
      </c>
    </row>
    <row r="178" ht="46" customHeight="1">
      <c r="A178" s="20"/>
      <c r="B178" s="20"/>
      <c r="C178" s="20"/>
      <c r="D178" s="33" t="str">
        <f>IF(COUNTA(A178:C178)=0,"",IF(A178="","Add decision link; ",IF(AND(COUNTIF(DecisionsTable[Decision ID],A178)=0,A178&lt;&gt;'Review Summary'!$B$6),"Unknown decision; ",""))&amp;IF(B178="","Add finding link; ",IF(COUNTIF(FindingsTable[Finding ID],B178)=0,"Unknown finding; ",""))&amp;IF(C178="","Set link role; ","")&amp;IF(AND(A178&lt;&gt;"",B178&lt;&gt;"",COUNTIFS(DecisionFindingLinks[Decision ID],A178,DecisionFindingLinks[Finding ID],B178)&gt;1),"Duplicate pair; ","")&amp;IF(COUNTIF(DecisionsTable[Decision ID],A178)=1,IF(COUNTIF(FindingsTable[Finding ID],B178)=1,IF(COUNTIFS(FindingsTable[Finding ID],B178,FindingsTable[Claim ID],INDEX(DecisionsTable[Claim ID],MATCH(A178,DecisionsTable[Decision ID],0)))=0,"Finding belongs to another claim; ",""),""),""))</f>
      </c>
      <c r="E178" s="32" t="str">
        <f>IF(OR(A178="",B178=""),"",COUNTIFS($A$111:A178,A178,$B$111:B178,"&lt;&gt;"))</f>
      </c>
      <c r="F178" s="32" t="str">
        <f>IF(E178="","",A178&amp;"__"&amp;E178)</f>
      </c>
      <c r="G178" s="32" t="str">
        <f>IF(E178="","",IF(E178=1,B178,INDEX($G$110:G177,MATCH(A178&amp;"__"&amp;(E178-1),$F$110:F177,0))&amp;", "&amp;B178))</f>
      </c>
      <c r="H178" s="32" t="str">
        <f>IF(COUNTA(A178:C178)=0,"",IF(D178="",0,1))</f>
      </c>
    </row>
    <row r="179" ht="46" customHeight="1">
      <c r="A179" s="20"/>
      <c r="B179" s="20"/>
      <c r="C179" s="20"/>
      <c r="D179" s="33" t="str">
        <f>IF(COUNTA(A179:C179)=0,"",IF(A179="","Add decision link; ",IF(AND(COUNTIF(DecisionsTable[Decision ID],A179)=0,A179&lt;&gt;'Review Summary'!$B$6),"Unknown decision; ",""))&amp;IF(B179="","Add finding link; ",IF(COUNTIF(FindingsTable[Finding ID],B179)=0,"Unknown finding; ",""))&amp;IF(C179="","Set link role; ","")&amp;IF(AND(A179&lt;&gt;"",B179&lt;&gt;"",COUNTIFS(DecisionFindingLinks[Decision ID],A179,DecisionFindingLinks[Finding ID],B179)&gt;1),"Duplicate pair; ","")&amp;IF(COUNTIF(DecisionsTable[Decision ID],A179)=1,IF(COUNTIF(FindingsTable[Finding ID],B179)=1,IF(COUNTIFS(FindingsTable[Finding ID],B179,FindingsTable[Claim ID],INDEX(DecisionsTable[Claim ID],MATCH(A179,DecisionsTable[Decision ID],0)))=0,"Finding belongs to another claim; ",""),""),""))</f>
      </c>
      <c r="E179" s="32" t="str">
        <f>IF(OR(A179="",B179=""),"",COUNTIFS($A$111:A179,A179,$B$111:B179,"&lt;&gt;"))</f>
      </c>
      <c r="F179" s="32" t="str">
        <f>IF(E179="","",A179&amp;"__"&amp;E179)</f>
      </c>
      <c r="G179" s="32" t="str">
        <f>IF(E179="","",IF(E179=1,B179,INDEX($G$110:G178,MATCH(A179&amp;"__"&amp;(E179-1),$F$110:F178,0))&amp;", "&amp;B179))</f>
      </c>
      <c r="H179" s="32" t="str">
        <f>IF(COUNTA(A179:C179)=0,"",IF(D179="",0,1))</f>
      </c>
    </row>
    <row r="180" ht="46" customHeight="1">
      <c r="A180" s="20"/>
      <c r="B180" s="20"/>
      <c r="C180" s="20"/>
      <c r="D180" s="33" t="str">
        <f>IF(COUNTA(A180:C180)=0,"",IF(A180="","Add decision link; ",IF(AND(COUNTIF(DecisionsTable[Decision ID],A180)=0,A180&lt;&gt;'Review Summary'!$B$6),"Unknown decision; ",""))&amp;IF(B180="","Add finding link; ",IF(COUNTIF(FindingsTable[Finding ID],B180)=0,"Unknown finding; ",""))&amp;IF(C180="","Set link role; ","")&amp;IF(AND(A180&lt;&gt;"",B180&lt;&gt;"",COUNTIFS(DecisionFindingLinks[Decision ID],A180,DecisionFindingLinks[Finding ID],B180)&gt;1),"Duplicate pair; ","")&amp;IF(COUNTIF(DecisionsTable[Decision ID],A180)=1,IF(COUNTIF(FindingsTable[Finding ID],B180)=1,IF(COUNTIFS(FindingsTable[Finding ID],B180,FindingsTable[Claim ID],INDEX(DecisionsTable[Claim ID],MATCH(A180,DecisionsTable[Decision ID],0)))=0,"Finding belongs to another claim; ",""),""),""))</f>
      </c>
      <c r="E180" s="32" t="str">
        <f>IF(OR(A180="",B180=""),"",COUNTIFS($A$111:A180,A180,$B$111:B180,"&lt;&gt;"))</f>
      </c>
      <c r="F180" s="32" t="str">
        <f>IF(E180="","",A180&amp;"__"&amp;E180)</f>
      </c>
      <c r="G180" s="32" t="str">
        <f>IF(E180="","",IF(E180=1,B180,INDEX($G$110:G179,MATCH(A180&amp;"__"&amp;(E180-1),$F$110:F179,0))&amp;", "&amp;B180))</f>
      </c>
      <c r="H180" s="32" t="str">
        <f>IF(COUNTA(A180:C180)=0,"",IF(D180="",0,1))</f>
      </c>
    </row>
    <row r="181" ht="46" customHeight="1">
      <c r="A181" s="20"/>
      <c r="B181" s="20"/>
      <c r="C181" s="20"/>
      <c r="D181" s="33" t="str">
        <f>IF(COUNTA(A181:C181)=0,"",IF(A181="","Add decision link; ",IF(AND(COUNTIF(DecisionsTable[Decision ID],A181)=0,A181&lt;&gt;'Review Summary'!$B$6),"Unknown decision; ",""))&amp;IF(B181="","Add finding link; ",IF(COUNTIF(FindingsTable[Finding ID],B181)=0,"Unknown finding; ",""))&amp;IF(C181="","Set link role; ","")&amp;IF(AND(A181&lt;&gt;"",B181&lt;&gt;"",COUNTIFS(DecisionFindingLinks[Decision ID],A181,DecisionFindingLinks[Finding ID],B181)&gt;1),"Duplicate pair; ","")&amp;IF(COUNTIF(DecisionsTable[Decision ID],A181)=1,IF(COUNTIF(FindingsTable[Finding ID],B181)=1,IF(COUNTIFS(FindingsTable[Finding ID],B181,FindingsTable[Claim ID],INDEX(DecisionsTable[Claim ID],MATCH(A181,DecisionsTable[Decision ID],0)))=0,"Finding belongs to another claim; ",""),""),""))</f>
      </c>
      <c r="E181" s="32" t="str">
        <f>IF(OR(A181="",B181=""),"",COUNTIFS($A$111:A181,A181,$B$111:B181,"&lt;&gt;"))</f>
      </c>
      <c r="F181" s="32" t="str">
        <f>IF(E181="","",A181&amp;"__"&amp;E181)</f>
      </c>
      <c r="G181" s="32" t="str">
        <f>IF(E181="","",IF(E181=1,B181,INDEX($G$110:G180,MATCH(A181&amp;"__"&amp;(E181-1),$F$110:F180,0))&amp;", "&amp;B181))</f>
      </c>
      <c r="H181" s="32" t="str">
        <f>IF(COUNTA(A181:C181)=0,"",IF(D181="",0,1))</f>
      </c>
    </row>
    <row r="182" ht="46" customHeight="1">
      <c r="A182" s="20"/>
      <c r="B182" s="20"/>
      <c r="C182" s="20"/>
      <c r="D182" s="33" t="str">
        <f>IF(COUNTA(A182:C182)=0,"",IF(A182="","Add decision link; ",IF(AND(COUNTIF(DecisionsTable[Decision ID],A182)=0,A182&lt;&gt;'Review Summary'!$B$6),"Unknown decision; ",""))&amp;IF(B182="","Add finding link; ",IF(COUNTIF(FindingsTable[Finding ID],B182)=0,"Unknown finding; ",""))&amp;IF(C182="","Set link role; ","")&amp;IF(AND(A182&lt;&gt;"",B182&lt;&gt;"",COUNTIFS(DecisionFindingLinks[Decision ID],A182,DecisionFindingLinks[Finding ID],B182)&gt;1),"Duplicate pair; ","")&amp;IF(COUNTIF(DecisionsTable[Decision ID],A182)=1,IF(COUNTIF(FindingsTable[Finding ID],B182)=1,IF(COUNTIFS(FindingsTable[Finding ID],B182,FindingsTable[Claim ID],INDEX(DecisionsTable[Claim ID],MATCH(A182,DecisionsTable[Decision ID],0)))=0,"Finding belongs to another claim; ",""),""),""))</f>
      </c>
      <c r="E182" s="32" t="str">
        <f>IF(OR(A182="",B182=""),"",COUNTIFS($A$111:A182,A182,$B$111:B182,"&lt;&gt;"))</f>
      </c>
      <c r="F182" s="32" t="str">
        <f>IF(E182="","",A182&amp;"__"&amp;E182)</f>
      </c>
      <c r="G182" s="32" t="str">
        <f>IF(E182="","",IF(E182=1,B182,INDEX($G$110:G181,MATCH(A182&amp;"__"&amp;(E182-1),$F$110:F181,0))&amp;", "&amp;B182))</f>
      </c>
      <c r="H182" s="32" t="str">
        <f>IF(COUNTA(A182:C182)=0,"",IF(D182="",0,1))</f>
      </c>
    </row>
    <row r="183" ht="46" customHeight="1">
      <c r="A183" s="20"/>
      <c r="B183" s="20"/>
      <c r="C183" s="20"/>
      <c r="D183" s="33" t="str">
        <f>IF(COUNTA(A183:C183)=0,"",IF(A183="","Add decision link; ",IF(AND(COUNTIF(DecisionsTable[Decision ID],A183)=0,A183&lt;&gt;'Review Summary'!$B$6),"Unknown decision; ",""))&amp;IF(B183="","Add finding link; ",IF(COUNTIF(FindingsTable[Finding ID],B183)=0,"Unknown finding; ",""))&amp;IF(C183="","Set link role; ","")&amp;IF(AND(A183&lt;&gt;"",B183&lt;&gt;"",COUNTIFS(DecisionFindingLinks[Decision ID],A183,DecisionFindingLinks[Finding ID],B183)&gt;1),"Duplicate pair; ","")&amp;IF(COUNTIF(DecisionsTable[Decision ID],A183)=1,IF(COUNTIF(FindingsTable[Finding ID],B183)=1,IF(COUNTIFS(FindingsTable[Finding ID],B183,FindingsTable[Claim ID],INDEX(DecisionsTable[Claim ID],MATCH(A183,DecisionsTable[Decision ID],0)))=0,"Finding belongs to another claim; ",""),""),""))</f>
      </c>
      <c r="E183" s="32" t="str">
        <f>IF(OR(A183="",B183=""),"",COUNTIFS($A$111:A183,A183,$B$111:B183,"&lt;&gt;"))</f>
      </c>
      <c r="F183" s="32" t="str">
        <f>IF(E183="","",A183&amp;"__"&amp;E183)</f>
      </c>
      <c r="G183" s="32" t="str">
        <f>IF(E183="","",IF(E183=1,B183,INDEX($G$110:G182,MATCH(A183&amp;"__"&amp;(E183-1),$F$110:F182,0))&amp;", "&amp;B183))</f>
      </c>
      <c r="H183" s="32" t="str">
        <f>IF(COUNTA(A183:C183)=0,"",IF(D183="",0,1))</f>
      </c>
    </row>
    <row r="184" ht="46" customHeight="1">
      <c r="A184" s="20"/>
      <c r="B184" s="20"/>
      <c r="C184" s="20"/>
      <c r="D184" s="33" t="str">
        <f>IF(COUNTA(A184:C184)=0,"",IF(A184="","Add decision link; ",IF(AND(COUNTIF(DecisionsTable[Decision ID],A184)=0,A184&lt;&gt;'Review Summary'!$B$6),"Unknown decision; ",""))&amp;IF(B184="","Add finding link; ",IF(COUNTIF(FindingsTable[Finding ID],B184)=0,"Unknown finding; ",""))&amp;IF(C184="","Set link role; ","")&amp;IF(AND(A184&lt;&gt;"",B184&lt;&gt;"",COUNTIFS(DecisionFindingLinks[Decision ID],A184,DecisionFindingLinks[Finding ID],B184)&gt;1),"Duplicate pair; ","")&amp;IF(COUNTIF(DecisionsTable[Decision ID],A184)=1,IF(COUNTIF(FindingsTable[Finding ID],B184)=1,IF(COUNTIFS(FindingsTable[Finding ID],B184,FindingsTable[Claim ID],INDEX(DecisionsTable[Claim ID],MATCH(A184,DecisionsTable[Decision ID],0)))=0,"Finding belongs to another claim; ",""),""),""))</f>
      </c>
      <c r="E184" s="32" t="str">
        <f>IF(OR(A184="",B184=""),"",COUNTIFS($A$111:A184,A184,$B$111:B184,"&lt;&gt;"))</f>
      </c>
      <c r="F184" s="32" t="str">
        <f>IF(E184="","",A184&amp;"__"&amp;E184)</f>
      </c>
      <c r="G184" s="32" t="str">
        <f>IF(E184="","",IF(E184=1,B184,INDEX($G$110:G183,MATCH(A184&amp;"__"&amp;(E184-1),$F$110:F183,0))&amp;", "&amp;B184))</f>
      </c>
      <c r="H184" s="32" t="str">
        <f>IF(COUNTA(A184:C184)=0,"",IF(D184="",0,1))</f>
      </c>
    </row>
    <row r="185" ht="46" customHeight="1">
      <c r="A185" s="20"/>
      <c r="B185" s="20"/>
      <c r="C185" s="20"/>
      <c r="D185" s="33" t="str">
        <f>IF(COUNTA(A185:C185)=0,"",IF(A185="","Add decision link; ",IF(AND(COUNTIF(DecisionsTable[Decision ID],A185)=0,A185&lt;&gt;'Review Summary'!$B$6),"Unknown decision; ",""))&amp;IF(B185="","Add finding link; ",IF(COUNTIF(FindingsTable[Finding ID],B185)=0,"Unknown finding; ",""))&amp;IF(C185="","Set link role; ","")&amp;IF(AND(A185&lt;&gt;"",B185&lt;&gt;"",COUNTIFS(DecisionFindingLinks[Decision ID],A185,DecisionFindingLinks[Finding ID],B185)&gt;1),"Duplicate pair; ","")&amp;IF(COUNTIF(DecisionsTable[Decision ID],A185)=1,IF(COUNTIF(FindingsTable[Finding ID],B185)=1,IF(COUNTIFS(FindingsTable[Finding ID],B185,FindingsTable[Claim ID],INDEX(DecisionsTable[Claim ID],MATCH(A185,DecisionsTable[Decision ID],0)))=0,"Finding belongs to another claim; ",""),""),""))</f>
      </c>
      <c r="E185" s="32" t="str">
        <f>IF(OR(A185="",B185=""),"",COUNTIFS($A$111:A185,A185,$B$111:B185,"&lt;&gt;"))</f>
      </c>
      <c r="F185" s="32" t="str">
        <f>IF(E185="","",A185&amp;"__"&amp;E185)</f>
      </c>
      <c r="G185" s="32" t="str">
        <f>IF(E185="","",IF(E185=1,B185,INDEX($G$110:G184,MATCH(A185&amp;"__"&amp;(E185-1),$F$110:F184,0))&amp;", "&amp;B185))</f>
      </c>
      <c r="H185" s="32" t="str">
        <f>IF(COUNTA(A185:C185)=0,"",IF(D185="",0,1))</f>
      </c>
    </row>
    <row r="186" ht="46" customHeight="1">
      <c r="A186" s="20"/>
      <c r="B186" s="20"/>
      <c r="C186" s="20"/>
      <c r="D186" s="33" t="str">
        <f>IF(COUNTA(A186:C186)=0,"",IF(A186="","Add decision link; ",IF(AND(COUNTIF(DecisionsTable[Decision ID],A186)=0,A186&lt;&gt;'Review Summary'!$B$6),"Unknown decision; ",""))&amp;IF(B186="","Add finding link; ",IF(COUNTIF(FindingsTable[Finding ID],B186)=0,"Unknown finding; ",""))&amp;IF(C186="","Set link role; ","")&amp;IF(AND(A186&lt;&gt;"",B186&lt;&gt;"",COUNTIFS(DecisionFindingLinks[Decision ID],A186,DecisionFindingLinks[Finding ID],B186)&gt;1),"Duplicate pair; ","")&amp;IF(COUNTIF(DecisionsTable[Decision ID],A186)=1,IF(COUNTIF(FindingsTable[Finding ID],B186)=1,IF(COUNTIFS(FindingsTable[Finding ID],B186,FindingsTable[Claim ID],INDEX(DecisionsTable[Claim ID],MATCH(A186,DecisionsTable[Decision ID],0)))=0,"Finding belongs to another claim; ",""),""),""))</f>
      </c>
      <c r="E186" s="32" t="str">
        <f>IF(OR(A186="",B186=""),"",COUNTIFS($A$111:A186,A186,$B$111:B186,"&lt;&gt;"))</f>
      </c>
      <c r="F186" s="32" t="str">
        <f>IF(E186="","",A186&amp;"__"&amp;E186)</f>
      </c>
      <c r="G186" s="32" t="str">
        <f>IF(E186="","",IF(E186=1,B186,INDEX($G$110:G185,MATCH(A186&amp;"__"&amp;(E186-1),$F$110:F185,0))&amp;", "&amp;B186))</f>
      </c>
      <c r="H186" s="32" t="str">
        <f>IF(COUNTA(A186:C186)=0,"",IF(D186="",0,1))</f>
      </c>
    </row>
    <row r="187" ht="46" customHeight="1">
      <c r="A187" s="20"/>
      <c r="B187" s="20"/>
      <c r="C187" s="20"/>
      <c r="D187" s="33" t="str">
        <f>IF(COUNTA(A187:C187)=0,"",IF(A187="","Add decision link; ",IF(AND(COUNTIF(DecisionsTable[Decision ID],A187)=0,A187&lt;&gt;'Review Summary'!$B$6),"Unknown decision; ",""))&amp;IF(B187="","Add finding link; ",IF(COUNTIF(FindingsTable[Finding ID],B187)=0,"Unknown finding; ",""))&amp;IF(C187="","Set link role; ","")&amp;IF(AND(A187&lt;&gt;"",B187&lt;&gt;"",COUNTIFS(DecisionFindingLinks[Decision ID],A187,DecisionFindingLinks[Finding ID],B187)&gt;1),"Duplicate pair; ","")&amp;IF(COUNTIF(DecisionsTable[Decision ID],A187)=1,IF(COUNTIF(FindingsTable[Finding ID],B187)=1,IF(COUNTIFS(FindingsTable[Finding ID],B187,FindingsTable[Claim ID],INDEX(DecisionsTable[Claim ID],MATCH(A187,DecisionsTable[Decision ID],0)))=0,"Finding belongs to another claim; ",""),""),""))</f>
      </c>
      <c r="E187" s="32" t="str">
        <f>IF(OR(A187="",B187=""),"",COUNTIFS($A$111:A187,A187,$B$111:B187,"&lt;&gt;"))</f>
      </c>
      <c r="F187" s="32" t="str">
        <f>IF(E187="","",A187&amp;"__"&amp;E187)</f>
      </c>
      <c r="G187" s="32" t="str">
        <f>IF(E187="","",IF(E187=1,B187,INDEX($G$110:G186,MATCH(A187&amp;"__"&amp;(E187-1),$F$110:F186,0))&amp;", "&amp;B187))</f>
      </c>
      <c r="H187" s="32" t="str">
        <f>IF(COUNTA(A187:C187)=0,"",IF(D187="",0,1))</f>
      </c>
    </row>
    <row r="188" ht="46" customHeight="1">
      <c r="A188" s="20"/>
      <c r="B188" s="20"/>
      <c r="C188" s="20"/>
      <c r="D188" s="33" t="str">
        <f>IF(COUNTA(A188:C188)=0,"",IF(A188="","Add decision link; ",IF(AND(COUNTIF(DecisionsTable[Decision ID],A188)=0,A188&lt;&gt;'Review Summary'!$B$6),"Unknown decision; ",""))&amp;IF(B188="","Add finding link; ",IF(COUNTIF(FindingsTable[Finding ID],B188)=0,"Unknown finding; ",""))&amp;IF(C188="","Set link role; ","")&amp;IF(AND(A188&lt;&gt;"",B188&lt;&gt;"",COUNTIFS(DecisionFindingLinks[Decision ID],A188,DecisionFindingLinks[Finding ID],B188)&gt;1),"Duplicate pair; ","")&amp;IF(COUNTIF(DecisionsTable[Decision ID],A188)=1,IF(COUNTIF(FindingsTable[Finding ID],B188)=1,IF(COUNTIFS(FindingsTable[Finding ID],B188,FindingsTable[Claim ID],INDEX(DecisionsTable[Claim ID],MATCH(A188,DecisionsTable[Decision ID],0)))=0,"Finding belongs to another claim; ",""),""),""))</f>
      </c>
      <c r="E188" s="32" t="str">
        <f>IF(OR(A188="",B188=""),"",COUNTIFS($A$111:A188,A188,$B$111:B188,"&lt;&gt;"))</f>
      </c>
      <c r="F188" s="32" t="str">
        <f>IF(E188="","",A188&amp;"__"&amp;E188)</f>
      </c>
      <c r="G188" s="32" t="str">
        <f>IF(E188="","",IF(E188=1,B188,INDEX($G$110:G187,MATCH(A188&amp;"__"&amp;(E188-1),$F$110:F187,0))&amp;", "&amp;B188))</f>
      </c>
      <c r="H188" s="32" t="str">
        <f>IF(COUNTA(A188:C188)=0,"",IF(D188="",0,1))</f>
      </c>
    </row>
    <row r="189" ht="46" customHeight="1">
      <c r="A189" s="20"/>
      <c r="B189" s="20"/>
      <c r="C189" s="20"/>
      <c r="D189" s="33" t="str">
        <f>IF(COUNTA(A189:C189)=0,"",IF(A189="","Add decision link; ",IF(AND(COUNTIF(DecisionsTable[Decision ID],A189)=0,A189&lt;&gt;'Review Summary'!$B$6),"Unknown decision; ",""))&amp;IF(B189="","Add finding link; ",IF(COUNTIF(FindingsTable[Finding ID],B189)=0,"Unknown finding; ",""))&amp;IF(C189="","Set link role; ","")&amp;IF(AND(A189&lt;&gt;"",B189&lt;&gt;"",COUNTIFS(DecisionFindingLinks[Decision ID],A189,DecisionFindingLinks[Finding ID],B189)&gt;1),"Duplicate pair; ","")&amp;IF(COUNTIF(DecisionsTable[Decision ID],A189)=1,IF(COUNTIF(FindingsTable[Finding ID],B189)=1,IF(COUNTIFS(FindingsTable[Finding ID],B189,FindingsTable[Claim ID],INDEX(DecisionsTable[Claim ID],MATCH(A189,DecisionsTable[Decision ID],0)))=0,"Finding belongs to another claim; ",""),""),""))</f>
      </c>
      <c r="E189" s="32" t="str">
        <f>IF(OR(A189="",B189=""),"",COUNTIFS($A$111:A189,A189,$B$111:B189,"&lt;&gt;"))</f>
      </c>
      <c r="F189" s="32" t="str">
        <f>IF(E189="","",A189&amp;"__"&amp;E189)</f>
      </c>
      <c r="G189" s="32" t="str">
        <f>IF(E189="","",IF(E189=1,B189,INDEX($G$110:G188,MATCH(A189&amp;"__"&amp;(E189-1),$F$110:F188,0))&amp;", "&amp;B189))</f>
      </c>
      <c r="H189" s="32" t="str">
        <f>IF(COUNTA(A189:C189)=0,"",IF(D189="",0,1))</f>
      </c>
    </row>
    <row r="190" ht="46" customHeight="1">
      <c r="A190" s="20"/>
      <c r="B190" s="20"/>
      <c r="C190" s="20"/>
      <c r="D190" s="33" t="str">
        <f>IF(COUNTA(A190:C190)=0,"",IF(A190="","Add decision link; ",IF(AND(COUNTIF(DecisionsTable[Decision ID],A190)=0,A190&lt;&gt;'Review Summary'!$B$6),"Unknown decision; ",""))&amp;IF(B190="","Add finding link; ",IF(COUNTIF(FindingsTable[Finding ID],B190)=0,"Unknown finding; ",""))&amp;IF(C190="","Set link role; ","")&amp;IF(AND(A190&lt;&gt;"",B190&lt;&gt;"",COUNTIFS(DecisionFindingLinks[Decision ID],A190,DecisionFindingLinks[Finding ID],B190)&gt;1),"Duplicate pair; ","")&amp;IF(COUNTIF(DecisionsTable[Decision ID],A190)=1,IF(COUNTIF(FindingsTable[Finding ID],B190)=1,IF(COUNTIFS(FindingsTable[Finding ID],B190,FindingsTable[Claim ID],INDEX(DecisionsTable[Claim ID],MATCH(A190,DecisionsTable[Decision ID],0)))=0,"Finding belongs to another claim; ",""),""),""))</f>
      </c>
      <c r="E190" s="32" t="str">
        <f>IF(OR(A190="",B190=""),"",COUNTIFS($A$111:A190,A190,$B$111:B190,"&lt;&gt;"))</f>
      </c>
      <c r="F190" s="32" t="str">
        <f>IF(E190="","",A190&amp;"__"&amp;E190)</f>
      </c>
      <c r="G190" s="32" t="str">
        <f>IF(E190="","",IF(E190=1,B190,INDEX($G$110:G189,MATCH(A190&amp;"__"&amp;(E190-1),$F$110:F189,0))&amp;", "&amp;B190))</f>
      </c>
      <c r="H190" s="32" t="str">
        <f>IF(COUNTA(A190:C190)=0,"",IF(D190="",0,1))</f>
      </c>
    </row>
    <row r="191" ht="46" customHeight="1">
      <c r="A191" s="20"/>
      <c r="B191" s="20"/>
      <c r="C191" s="20"/>
      <c r="D191" s="33" t="str">
        <f>IF(COUNTA(A191:C191)=0,"",IF(A191="","Add decision link; ",IF(AND(COUNTIF(DecisionsTable[Decision ID],A191)=0,A191&lt;&gt;'Review Summary'!$B$6),"Unknown decision; ",""))&amp;IF(B191="","Add finding link; ",IF(COUNTIF(FindingsTable[Finding ID],B191)=0,"Unknown finding; ",""))&amp;IF(C191="","Set link role; ","")&amp;IF(AND(A191&lt;&gt;"",B191&lt;&gt;"",COUNTIFS(DecisionFindingLinks[Decision ID],A191,DecisionFindingLinks[Finding ID],B191)&gt;1),"Duplicate pair; ","")&amp;IF(COUNTIF(DecisionsTable[Decision ID],A191)=1,IF(COUNTIF(FindingsTable[Finding ID],B191)=1,IF(COUNTIFS(FindingsTable[Finding ID],B191,FindingsTable[Claim ID],INDEX(DecisionsTable[Claim ID],MATCH(A191,DecisionsTable[Decision ID],0)))=0,"Finding belongs to another claim; ",""),""),""))</f>
      </c>
      <c r="E191" s="32" t="str">
        <f>IF(OR(A191="",B191=""),"",COUNTIFS($A$111:A191,A191,$B$111:B191,"&lt;&gt;"))</f>
      </c>
      <c r="F191" s="32" t="str">
        <f>IF(E191="","",A191&amp;"__"&amp;E191)</f>
      </c>
      <c r="G191" s="32" t="str">
        <f>IF(E191="","",IF(E191=1,B191,INDEX($G$110:G190,MATCH(A191&amp;"__"&amp;(E191-1),$F$110:F190,0))&amp;", "&amp;B191))</f>
      </c>
      <c r="H191" s="32" t="str">
        <f>IF(COUNTA(A191:C191)=0,"",IF(D191="",0,1))</f>
      </c>
    </row>
    <row r="192" ht="46" customHeight="1">
      <c r="A192" s="20"/>
      <c r="B192" s="20"/>
      <c r="C192" s="20"/>
      <c r="D192" s="33" t="str">
        <f>IF(COUNTA(A192:C192)=0,"",IF(A192="","Add decision link; ",IF(AND(COUNTIF(DecisionsTable[Decision ID],A192)=0,A192&lt;&gt;'Review Summary'!$B$6),"Unknown decision; ",""))&amp;IF(B192="","Add finding link; ",IF(COUNTIF(FindingsTable[Finding ID],B192)=0,"Unknown finding; ",""))&amp;IF(C192="","Set link role; ","")&amp;IF(AND(A192&lt;&gt;"",B192&lt;&gt;"",COUNTIFS(DecisionFindingLinks[Decision ID],A192,DecisionFindingLinks[Finding ID],B192)&gt;1),"Duplicate pair; ","")&amp;IF(COUNTIF(DecisionsTable[Decision ID],A192)=1,IF(COUNTIF(FindingsTable[Finding ID],B192)=1,IF(COUNTIFS(FindingsTable[Finding ID],B192,FindingsTable[Claim ID],INDEX(DecisionsTable[Claim ID],MATCH(A192,DecisionsTable[Decision ID],0)))=0,"Finding belongs to another claim; ",""),""),""))</f>
      </c>
      <c r="E192" s="32" t="str">
        <f>IF(OR(A192="",B192=""),"",COUNTIFS($A$111:A192,A192,$B$111:B192,"&lt;&gt;"))</f>
      </c>
      <c r="F192" s="32" t="str">
        <f>IF(E192="","",A192&amp;"__"&amp;E192)</f>
      </c>
      <c r="G192" s="32" t="str">
        <f>IF(E192="","",IF(E192=1,B192,INDEX($G$110:G191,MATCH(A192&amp;"__"&amp;(E192-1),$F$110:F191,0))&amp;", "&amp;B192))</f>
      </c>
      <c r="H192" s="32" t="str">
        <f>IF(COUNTA(A192:C192)=0,"",IF(D192="",0,1))</f>
      </c>
    </row>
    <row r="193" ht="46" customHeight="1">
      <c r="A193" s="20"/>
      <c r="B193" s="20"/>
      <c r="C193" s="20"/>
      <c r="D193" s="33" t="str">
        <f>IF(COUNTA(A193:C193)=0,"",IF(A193="","Add decision link; ",IF(AND(COUNTIF(DecisionsTable[Decision ID],A193)=0,A193&lt;&gt;'Review Summary'!$B$6),"Unknown decision; ",""))&amp;IF(B193="","Add finding link; ",IF(COUNTIF(FindingsTable[Finding ID],B193)=0,"Unknown finding; ",""))&amp;IF(C193="","Set link role; ","")&amp;IF(AND(A193&lt;&gt;"",B193&lt;&gt;"",COUNTIFS(DecisionFindingLinks[Decision ID],A193,DecisionFindingLinks[Finding ID],B193)&gt;1),"Duplicate pair; ","")&amp;IF(COUNTIF(DecisionsTable[Decision ID],A193)=1,IF(COUNTIF(FindingsTable[Finding ID],B193)=1,IF(COUNTIFS(FindingsTable[Finding ID],B193,FindingsTable[Claim ID],INDEX(DecisionsTable[Claim ID],MATCH(A193,DecisionsTable[Decision ID],0)))=0,"Finding belongs to another claim; ",""),""),""))</f>
      </c>
      <c r="E193" s="32" t="str">
        <f>IF(OR(A193="",B193=""),"",COUNTIFS($A$111:A193,A193,$B$111:B193,"&lt;&gt;"))</f>
      </c>
      <c r="F193" s="32" t="str">
        <f>IF(E193="","",A193&amp;"__"&amp;E193)</f>
      </c>
      <c r="G193" s="32" t="str">
        <f>IF(E193="","",IF(E193=1,B193,INDEX($G$110:G192,MATCH(A193&amp;"__"&amp;(E193-1),$F$110:F192,0))&amp;", "&amp;B193))</f>
      </c>
      <c r="H193" s="32" t="str">
        <f>IF(COUNTA(A193:C193)=0,"",IF(D193="",0,1))</f>
      </c>
    </row>
    <row r="194" ht="46" customHeight="1">
      <c r="A194" s="20"/>
      <c r="B194" s="20"/>
      <c r="C194" s="20"/>
      <c r="D194" s="33" t="str">
        <f>IF(COUNTA(A194:C194)=0,"",IF(A194="","Add decision link; ",IF(AND(COUNTIF(DecisionsTable[Decision ID],A194)=0,A194&lt;&gt;'Review Summary'!$B$6),"Unknown decision; ",""))&amp;IF(B194="","Add finding link; ",IF(COUNTIF(FindingsTable[Finding ID],B194)=0,"Unknown finding; ",""))&amp;IF(C194="","Set link role; ","")&amp;IF(AND(A194&lt;&gt;"",B194&lt;&gt;"",COUNTIFS(DecisionFindingLinks[Decision ID],A194,DecisionFindingLinks[Finding ID],B194)&gt;1),"Duplicate pair; ","")&amp;IF(COUNTIF(DecisionsTable[Decision ID],A194)=1,IF(COUNTIF(FindingsTable[Finding ID],B194)=1,IF(COUNTIFS(FindingsTable[Finding ID],B194,FindingsTable[Claim ID],INDEX(DecisionsTable[Claim ID],MATCH(A194,DecisionsTable[Decision ID],0)))=0,"Finding belongs to another claim; ",""),""),""))</f>
      </c>
      <c r="E194" s="32" t="str">
        <f>IF(OR(A194="",B194=""),"",COUNTIFS($A$111:A194,A194,$B$111:B194,"&lt;&gt;"))</f>
      </c>
      <c r="F194" s="32" t="str">
        <f>IF(E194="","",A194&amp;"__"&amp;E194)</f>
      </c>
      <c r="G194" s="32" t="str">
        <f>IF(E194="","",IF(E194=1,B194,INDEX($G$110:G193,MATCH(A194&amp;"__"&amp;(E194-1),$F$110:F193,0))&amp;", "&amp;B194))</f>
      </c>
      <c r="H194" s="32" t="str">
        <f>IF(COUNTA(A194:C194)=0,"",IF(D194="",0,1))</f>
      </c>
    </row>
    <row r="195" ht="46" customHeight="1">
      <c r="A195" s="20"/>
      <c r="B195" s="20"/>
      <c r="C195" s="20"/>
      <c r="D195" s="33" t="str">
        <f>IF(COUNTA(A195:C195)=0,"",IF(A195="","Add decision link; ",IF(AND(COUNTIF(DecisionsTable[Decision ID],A195)=0,A195&lt;&gt;'Review Summary'!$B$6),"Unknown decision; ",""))&amp;IF(B195="","Add finding link; ",IF(COUNTIF(FindingsTable[Finding ID],B195)=0,"Unknown finding; ",""))&amp;IF(C195="","Set link role; ","")&amp;IF(AND(A195&lt;&gt;"",B195&lt;&gt;"",COUNTIFS(DecisionFindingLinks[Decision ID],A195,DecisionFindingLinks[Finding ID],B195)&gt;1),"Duplicate pair; ","")&amp;IF(COUNTIF(DecisionsTable[Decision ID],A195)=1,IF(COUNTIF(FindingsTable[Finding ID],B195)=1,IF(COUNTIFS(FindingsTable[Finding ID],B195,FindingsTable[Claim ID],INDEX(DecisionsTable[Claim ID],MATCH(A195,DecisionsTable[Decision ID],0)))=0,"Finding belongs to another claim; ",""),""),""))</f>
      </c>
      <c r="E195" s="32" t="str">
        <f>IF(OR(A195="",B195=""),"",COUNTIFS($A$111:A195,A195,$B$111:B195,"&lt;&gt;"))</f>
      </c>
      <c r="F195" s="32" t="str">
        <f>IF(E195="","",A195&amp;"__"&amp;E195)</f>
      </c>
      <c r="G195" s="32" t="str">
        <f>IF(E195="","",IF(E195=1,B195,INDEX($G$110:G194,MATCH(A195&amp;"__"&amp;(E195-1),$F$110:F194,0))&amp;", "&amp;B195))</f>
      </c>
      <c r="H195" s="32" t="str">
        <f>IF(COUNTA(A195:C195)=0,"",IF(D195="",0,1))</f>
      </c>
    </row>
    <row r="196" ht="46" customHeight="1">
      <c r="A196" s="20"/>
      <c r="B196" s="20"/>
      <c r="C196" s="20"/>
      <c r="D196" s="33" t="str">
        <f>IF(COUNTA(A196:C196)=0,"",IF(A196="","Add decision link; ",IF(AND(COUNTIF(DecisionsTable[Decision ID],A196)=0,A196&lt;&gt;'Review Summary'!$B$6),"Unknown decision; ",""))&amp;IF(B196="","Add finding link; ",IF(COUNTIF(FindingsTable[Finding ID],B196)=0,"Unknown finding; ",""))&amp;IF(C196="","Set link role; ","")&amp;IF(AND(A196&lt;&gt;"",B196&lt;&gt;"",COUNTIFS(DecisionFindingLinks[Decision ID],A196,DecisionFindingLinks[Finding ID],B196)&gt;1),"Duplicate pair; ","")&amp;IF(COUNTIF(DecisionsTable[Decision ID],A196)=1,IF(COUNTIF(FindingsTable[Finding ID],B196)=1,IF(COUNTIFS(FindingsTable[Finding ID],B196,FindingsTable[Claim ID],INDEX(DecisionsTable[Claim ID],MATCH(A196,DecisionsTable[Decision ID],0)))=0,"Finding belongs to another claim; ",""),""),""))</f>
      </c>
      <c r="E196" s="32" t="str">
        <f>IF(OR(A196="",B196=""),"",COUNTIFS($A$111:A196,A196,$B$111:B196,"&lt;&gt;"))</f>
      </c>
      <c r="F196" s="32" t="str">
        <f>IF(E196="","",A196&amp;"__"&amp;E196)</f>
      </c>
      <c r="G196" s="32" t="str">
        <f>IF(E196="","",IF(E196=1,B196,INDEX($G$110:G195,MATCH(A196&amp;"__"&amp;(E196-1),$F$110:F195,0))&amp;", "&amp;B196))</f>
      </c>
      <c r="H196" s="32" t="str">
        <f>IF(COUNTA(A196:C196)=0,"",IF(D196="",0,1))</f>
      </c>
    </row>
    <row r="197" ht="46" customHeight="1">
      <c r="A197" s="20"/>
      <c r="B197" s="20"/>
      <c r="C197" s="20"/>
      <c r="D197" s="33" t="str">
        <f>IF(COUNTA(A197:C197)=0,"",IF(A197="","Add decision link; ",IF(AND(COUNTIF(DecisionsTable[Decision ID],A197)=0,A197&lt;&gt;'Review Summary'!$B$6),"Unknown decision; ",""))&amp;IF(B197="","Add finding link; ",IF(COUNTIF(FindingsTable[Finding ID],B197)=0,"Unknown finding; ",""))&amp;IF(C197="","Set link role; ","")&amp;IF(AND(A197&lt;&gt;"",B197&lt;&gt;"",COUNTIFS(DecisionFindingLinks[Decision ID],A197,DecisionFindingLinks[Finding ID],B197)&gt;1),"Duplicate pair; ","")&amp;IF(COUNTIF(DecisionsTable[Decision ID],A197)=1,IF(COUNTIF(FindingsTable[Finding ID],B197)=1,IF(COUNTIFS(FindingsTable[Finding ID],B197,FindingsTable[Claim ID],INDEX(DecisionsTable[Claim ID],MATCH(A197,DecisionsTable[Decision ID],0)))=0,"Finding belongs to another claim; ",""),""),""))</f>
      </c>
      <c r="E197" s="32" t="str">
        <f>IF(OR(A197="",B197=""),"",COUNTIFS($A$111:A197,A197,$B$111:B197,"&lt;&gt;"))</f>
      </c>
      <c r="F197" s="32" t="str">
        <f>IF(E197="","",A197&amp;"__"&amp;E197)</f>
      </c>
      <c r="G197" s="32" t="str">
        <f>IF(E197="","",IF(E197=1,B197,INDEX($G$110:G196,MATCH(A197&amp;"__"&amp;(E197-1),$F$110:F196,0))&amp;", "&amp;B197))</f>
      </c>
      <c r="H197" s="32" t="str">
        <f>IF(COUNTA(A197:C197)=0,"",IF(D197="",0,1))</f>
      </c>
    </row>
    <row r="198" ht="46" customHeight="1">
      <c r="A198" s="20"/>
      <c r="B198" s="20"/>
      <c r="C198" s="20"/>
      <c r="D198" s="33" t="str">
        <f>IF(COUNTA(A198:C198)=0,"",IF(A198="","Add decision link; ",IF(AND(COUNTIF(DecisionsTable[Decision ID],A198)=0,A198&lt;&gt;'Review Summary'!$B$6),"Unknown decision; ",""))&amp;IF(B198="","Add finding link; ",IF(COUNTIF(FindingsTable[Finding ID],B198)=0,"Unknown finding; ",""))&amp;IF(C198="","Set link role; ","")&amp;IF(AND(A198&lt;&gt;"",B198&lt;&gt;"",COUNTIFS(DecisionFindingLinks[Decision ID],A198,DecisionFindingLinks[Finding ID],B198)&gt;1),"Duplicate pair; ","")&amp;IF(COUNTIF(DecisionsTable[Decision ID],A198)=1,IF(COUNTIF(FindingsTable[Finding ID],B198)=1,IF(COUNTIFS(FindingsTable[Finding ID],B198,FindingsTable[Claim ID],INDEX(DecisionsTable[Claim ID],MATCH(A198,DecisionsTable[Decision ID],0)))=0,"Finding belongs to another claim; ",""),""),""))</f>
      </c>
      <c r="E198" s="32" t="str">
        <f>IF(OR(A198="",B198=""),"",COUNTIFS($A$111:A198,A198,$B$111:B198,"&lt;&gt;"))</f>
      </c>
      <c r="F198" s="32" t="str">
        <f>IF(E198="","",A198&amp;"__"&amp;E198)</f>
      </c>
      <c r="G198" s="32" t="str">
        <f>IF(E198="","",IF(E198=1,B198,INDEX($G$110:G197,MATCH(A198&amp;"__"&amp;(E198-1),$F$110:F197,0))&amp;", "&amp;B198))</f>
      </c>
      <c r="H198" s="32" t="str">
        <f>IF(COUNTA(A198:C198)=0,"",IF(D198="",0,1))</f>
      </c>
    </row>
    <row r="199" ht="46" customHeight="1">
      <c r="A199" s="20"/>
      <c r="B199" s="20"/>
      <c r="C199" s="20"/>
      <c r="D199" s="33" t="str">
        <f>IF(COUNTA(A199:C199)=0,"",IF(A199="","Add decision link; ",IF(AND(COUNTIF(DecisionsTable[Decision ID],A199)=0,A199&lt;&gt;'Review Summary'!$B$6),"Unknown decision; ",""))&amp;IF(B199="","Add finding link; ",IF(COUNTIF(FindingsTable[Finding ID],B199)=0,"Unknown finding; ",""))&amp;IF(C199="","Set link role; ","")&amp;IF(AND(A199&lt;&gt;"",B199&lt;&gt;"",COUNTIFS(DecisionFindingLinks[Decision ID],A199,DecisionFindingLinks[Finding ID],B199)&gt;1),"Duplicate pair; ","")&amp;IF(COUNTIF(DecisionsTable[Decision ID],A199)=1,IF(COUNTIF(FindingsTable[Finding ID],B199)=1,IF(COUNTIFS(FindingsTable[Finding ID],B199,FindingsTable[Claim ID],INDEX(DecisionsTable[Claim ID],MATCH(A199,DecisionsTable[Decision ID],0)))=0,"Finding belongs to another claim; ",""),""),""))</f>
      </c>
      <c r="E199" s="32" t="str">
        <f>IF(OR(A199="",B199=""),"",COUNTIFS($A$111:A199,A199,$B$111:B199,"&lt;&gt;"))</f>
      </c>
      <c r="F199" s="32" t="str">
        <f>IF(E199="","",A199&amp;"__"&amp;E199)</f>
      </c>
      <c r="G199" s="32" t="str">
        <f>IF(E199="","",IF(E199=1,B199,INDEX($G$110:G198,MATCH(A199&amp;"__"&amp;(E199-1),$F$110:F198,0))&amp;", "&amp;B199))</f>
      </c>
      <c r="H199" s="32" t="str">
        <f>IF(COUNTA(A199:C199)=0,"",IF(D199="",0,1))</f>
      </c>
    </row>
    <row r="200" ht="46" customHeight="1">
      <c r="A200" s="20"/>
      <c r="B200" s="20"/>
      <c r="C200" s="20"/>
      <c r="D200" s="33" t="str">
        <f>IF(COUNTA(A200:C200)=0,"",IF(A200="","Add decision link; ",IF(AND(COUNTIF(DecisionsTable[Decision ID],A200)=0,A200&lt;&gt;'Review Summary'!$B$6),"Unknown decision; ",""))&amp;IF(B200="","Add finding link; ",IF(COUNTIF(FindingsTable[Finding ID],B200)=0,"Unknown finding; ",""))&amp;IF(C200="","Set link role; ","")&amp;IF(AND(A200&lt;&gt;"",B200&lt;&gt;"",COUNTIFS(DecisionFindingLinks[Decision ID],A200,DecisionFindingLinks[Finding ID],B200)&gt;1),"Duplicate pair; ","")&amp;IF(COUNTIF(DecisionsTable[Decision ID],A200)=1,IF(COUNTIF(FindingsTable[Finding ID],B200)=1,IF(COUNTIFS(FindingsTable[Finding ID],B200,FindingsTable[Claim ID],INDEX(DecisionsTable[Claim ID],MATCH(A200,DecisionsTable[Decision ID],0)))=0,"Finding belongs to another claim; ",""),""),""))</f>
      </c>
      <c r="E200" s="32" t="str">
        <f>IF(OR(A200="",B200=""),"",COUNTIFS($A$111:A200,A200,$B$111:B200,"&lt;&gt;"))</f>
      </c>
      <c r="F200" s="32" t="str">
        <f>IF(E200="","",A200&amp;"__"&amp;E200)</f>
      </c>
      <c r="G200" s="32" t="str">
        <f>IF(E200="","",IF(E200=1,B200,INDEX($G$110:G199,MATCH(A200&amp;"__"&amp;(E200-1),$F$110:F199,0))&amp;", "&amp;B200))</f>
      </c>
      <c r="H200" s="32" t="str">
        <f>IF(COUNTA(A200:C200)=0,"",IF(D200="",0,1))</f>
      </c>
    </row>
    <row r="201" ht="46" customHeight="1">
      <c r="A201" s="20"/>
      <c r="B201" s="20"/>
      <c r="C201" s="20"/>
      <c r="D201" s="33" t="str">
        <f>IF(COUNTA(A201:C201)=0,"",IF(A201="","Add decision link; ",IF(AND(COUNTIF(DecisionsTable[Decision ID],A201)=0,A201&lt;&gt;'Review Summary'!$B$6),"Unknown decision; ",""))&amp;IF(B201="","Add finding link; ",IF(COUNTIF(FindingsTable[Finding ID],B201)=0,"Unknown finding; ",""))&amp;IF(C201="","Set link role; ","")&amp;IF(AND(A201&lt;&gt;"",B201&lt;&gt;"",COUNTIFS(DecisionFindingLinks[Decision ID],A201,DecisionFindingLinks[Finding ID],B201)&gt;1),"Duplicate pair; ","")&amp;IF(COUNTIF(DecisionsTable[Decision ID],A201)=1,IF(COUNTIF(FindingsTable[Finding ID],B201)=1,IF(COUNTIFS(FindingsTable[Finding ID],B201,FindingsTable[Claim ID],INDEX(DecisionsTable[Claim ID],MATCH(A201,DecisionsTable[Decision ID],0)))=0,"Finding belongs to another claim; ",""),""),""))</f>
      </c>
      <c r="E201" s="32" t="str">
        <f>IF(OR(A201="",B201=""),"",COUNTIFS($A$111:A201,A201,$B$111:B201,"&lt;&gt;"))</f>
      </c>
      <c r="F201" s="32" t="str">
        <f>IF(E201="","",A201&amp;"__"&amp;E201)</f>
      </c>
      <c r="G201" s="32" t="str">
        <f>IF(E201="","",IF(E201=1,B201,INDEX($G$110:G200,MATCH(A201&amp;"__"&amp;(E201-1),$F$110:F200,0))&amp;", "&amp;B201))</f>
      </c>
      <c r="H201" s="32" t="str">
        <f>IF(COUNTA(A201:C201)=0,"",IF(D201="",0,1))</f>
      </c>
    </row>
    <row r="202" ht="46" customHeight="1">
      <c r="A202" s="20"/>
      <c r="B202" s="20"/>
      <c r="C202" s="20"/>
      <c r="D202" s="33" t="str">
        <f>IF(COUNTA(A202:C202)=0,"",IF(A202="","Add decision link; ",IF(AND(COUNTIF(DecisionsTable[Decision ID],A202)=0,A202&lt;&gt;'Review Summary'!$B$6),"Unknown decision; ",""))&amp;IF(B202="","Add finding link; ",IF(COUNTIF(FindingsTable[Finding ID],B202)=0,"Unknown finding; ",""))&amp;IF(C202="","Set link role; ","")&amp;IF(AND(A202&lt;&gt;"",B202&lt;&gt;"",COUNTIFS(DecisionFindingLinks[Decision ID],A202,DecisionFindingLinks[Finding ID],B202)&gt;1),"Duplicate pair; ","")&amp;IF(COUNTIF(DecisionsTable[Decision ID],A202)=1,IF(COUNTIF(FindingsTable[Finding ID],B202)=1,IF(COUNTIFS(FindingsTable[Finding ID],B202,FindingsTable[Claim ID],INDEX(DecisionsTable[Claim ID],MATCH(A202,DecisionsTable[Decision ID],0)))=0,"Finding belongs to another claim; ",""),""),""))</f>
      </c>
      <c r="E202" s="32" t="str">
        <f>IF(OR(A202="",B202=""),"",COUNTIFS($A$111:A202,A202,$B$111:B202,"&lt;&gt;"))</f>
      </c>
      <c r="F202" s="32" t="str">
        <f>IF(E202="","",A202&amp;"__"&amp;E202)</f>
      </c>
      <c r="G202" s="32" t="str">
        <f>IF(E202="","",IF(E202=1,B202,INDEX($G$110:G201,MATCH(A202&amp;"__"&amp;(E202-1),$F$110:F201,0))&amp;", "&amp;B202))</f>
      </c>
      <c r="H202" s="32" t="str">
        <f>IF(COUNTA(A202:C202)=0,"",IF(D202="",0,1))</f>
      </c>
    </row>
    <row r="203" ht="46" customHeight="1">
      <c r="A203" s="20"/>
      <c r="B203" s="20"/>
      <c r="C203" s="20"/>
      <c r="D203" s="33" t="str">
        <f>IF(COUNTA(A203:C203)=0,"",IF(A203="","Add decision link; ",IF(AND(COUNTIF(DecisionsTable[Decision ID],A203)=0,A203&lt;&gt;'Review Summary'!$B$6),"Unknown decision; ",""))&amp;IF(B203="","Add finding link; ",IF(COUNTIF(FindingsTable[Finding ID],B203)=0,"Unknown finding; ",""))&amp;IF(C203="","Set link role; ","")&amp;IF(AND(A203&lt;&gt;"",B203&lt;&gt;"",COUNTIFS(DecisionFindingLinks[Decision ID],A203,DecisionFindingLinks[Finding ID],B203)&gt;1),"Duplicate pair; ","")&amp;IF(COUNTIF(DecisionsTable[Decision ID],A203)=1,IF(COUNTIF(FindingsTable[Finding ID],B203)=1,IF(COUNTIFS(FindingsTable[Finding ID],B203,FindingsTable[Claim ID],INDEX(DecisionsTable[Claim ID],MATCH(A203,DecisionsTable[Decision ID],0)))=0,"Finding belongs to another claim; ",""),""),""))</f>
      </c>
      <c r="E203" s="32" t="str">
        <f>IF(OR(A203="",B203=""),"",COUNTIFS($A$111:A203,A203,$B$111:B203,"&lt;&gt;"))</f>
      </c>
      <c r="F203" s="32" t="str">
        <f>IF(E203="","",A203&amp;"__"&amp;E203)</f>
      </c>
      <c r="G203" s="32" t="str">
        <f>IF(E203="","",IF(E203=1,B203,INDEX($G$110:G202,MATCH(A203&amp;"__"&amp;(E203-1),$F$110:F202,0))&amp;", "&amp;B203))</f>
      </c>
      <c r="H203" s="32" t="str">
        <f>IF(COUNTA(A203:C203)=0,"",IF(D203="",0,1))</f>
      </c>
    </row>
    <row r="204" ht="46" customHeight="1">
      <c r="A204" s="20"/>
      <c r="B204" s="20"/>
      <c r="C204" s="20"/>
      <c r="D204" s="33" t="str">
        <f>IF(COUNTA(A204:C204)=0,"",IF(A204="","Add decision link; ",IF(AND(COUNTIF(DecisionsTable[Decision ID],A204)=0,A204&lt;&gt;'Review Summary'!$B$6),"Unknown decision; ",""))&amp;IF(B204="","Add finding link; ",IF(COUNTIF(FindingsTable[Finding ID],B204)=0,"Unknown finding; ",""))&amp;IF(C204="","Set link role; ","")&amp;IF(AND(A204&lt;&gt;"",B204&lt;&gt;"",COUNTIFS(DecisionFindingLinks[Decision ID],A204,DecisionFindingLinks[Finding ID],B204)&gt;1),"Duplicate pair; ","")&amp;IF(COUNTIF(DecisionsTable[Decision ID],A204)=1,IF(COUNTIF(FindingsTable[Finding ID],B204)=1,IF(COUNTIFS(FindingsTable[Finding ID],B204,FindingsTable[Claim ID],INDEX(DecisionsTable[Claim ID],MATCH(A204,DecisionsTable[Decision ID],0)))=0,"Finding belongs to another claim; ",""),""),""))</f>
      </c>
      <c r="E204" s="32" t="str">
        <f>IF(OR(A204="",B204=""),"",COUNTIFS($A$111:A204,A204,$B$111:B204,"&lt;&gt;"))</f>
      </c>
      <c r="F204" s="32" t="str">
        <f>IF(E204="","",A204&amp;"__"&amp;E204)</f>
      </c>
      <c r="G204" s="32" t="str">
        <f>IF(E204="","",IF(E204=1,B204,INDEX($G$110:G203,MATCH(A204&amp;"__"&amp;(E204-1),$F$110:F203,0))&amp;", "&amp;B204))</f>
      </c>
      <c r="H204" s="32" t="str">
        <f>IF(COUNTA(A204:C204)=0,"",IF(D204="",0,1))</f>
      </c>
    </row>
    <row r="205" ht="46" customHeight="1">
      <c r="A205" s="20"/>
      <c r="B205" s="20"/>
      <c r="C205" s="20"/>
      <c r="D205" s="33" t="str">
        <f>IF(COUNTA(A205:C205)=0,"",IF(A205="","Add decision link; ",IF(AND(COUNTIF(DecisionsTable[Decision ID],A205)=0,A205&lt;&gt;'Review Summary'!$B$6),"Unknown decision; ",""))&amp;IF(B205="","Add finding link; ",IF(COUNTIF(FindingsTable[Finding ID],B205)=0,"Unknown finding; ",""))&amp;IF(C205="","Set link role; ","")&amp;IF(AND(A205&lt;&gt;"",B205&lt;&gt;"",COUNTIFS(DecisionFindingLinks[Decision ID],A205,DecisionFindingLinks[Finding ID],B205)&gt;1),"Duplicate pair; ","")&amp;IF(COUNTIF(DecisionsTable[Decision ID],A205)=1,IF(COUNTIF(FindingsTable[Finding ID],B205)=1,IF(COUNTIFS(FindingsTable[Finding ID],B205,FindingsTable[Claim ID],INDEX(DecisionsTable[Claim ID],MATCH(A205,DecisionsTable[Decision ID],0)))=0,"Finding belongs to another claim; ",""),""),""))</f>
      </c>
      <c r="E205" s="32" t="str">
        <f>IF(OR(A205="",B205=""),"",COUNTIFS($A$111:A205,A205,$B$111:B205,"&lt;&gt;"))</f>
      </c>
      <c r="F205" s="32" t="str">
        <f>IF(E205="","",A205&amp;"__"&amp;E205)</f>
      </c>
      <c r="G205" s="32" t="str">
        <f>IF(E205="","",IF(E205=1,B205,INDEX($G$110:G204,MATCH(A205&amp;"__"&amp;(E205-1),$F$110:F204,0))&amp;", "&amp;B205))</f>
      </c>
      <c r="H205" s="32" t="str">
        <f>IF(COUNTA(A205:C205)=0,"",IF(D205="",0,1))</f>
      </c>
    </row>
    <row r="206" ht="46" customHeight="1">
      <c r="A206" s="20"/>
      <c r="B206" s="20"/>
      <c r="C206" s="20"/>
      <c r="D206" s="33" t="str">
        <f>IF(COUNTA(A206:C206)=0,"",IF(A206="","Add decision link; ",IF(AND(COUNTIF(DecisionsTable[Decision ID],A206)=0,A206&lt;&gt;'Review Summary'!$B$6),"Unknown decision; ",""))&amp;IF(B206="","Add finding link; ",IF(COUNTIF(FindingsTable[Finding ID],B206)=0,"Unknown finding; ",""))&amp;IF(C206="","Set link role; ","")&amp;IF(AND(A206&lt;&gt;"",B206&lt;&gt;"",COUNTIFS(DecisionFindingLinks[Decision ID],A206,DecisionFindingLinks[Finding ID],B206)&gt;1),"Duplicate pair; ","")&amp;IF(COUNTIF(DecisionsTable[Decision ID],A206)=1,IF(COUNTIF(FindingsTable[Finding ID],B206)=1,IF(COUNTIFS(FindingsTable[Finding ID],B206,FindingsTable[Claim ID],INDEX(DecisionsTable[Claim ID],MATCH(A206,DecisionsTable[Decision ID],0)))=0,"Finding belongs to another claim; ",""),""),""))</f>
      </c>
      <c r="E206" s="32" t="str">
        <f>IF(OR(A206="",B206=""),"",COUNTIFS($A$111:A206,A206,$B$111:B206,"&lt;&gt;"))</f>
      </c>
      <c r="F206" s="32" t="str">
        <f>IF(E206="","",A206&amp;"__"&amp;E206)</f>
      </c>
      <c r="G206" s="32" t="str">
        <f>IF(E206="","",IF(E206=1,B206,INDEX($G$110:G205,MATCH(A206&amp;"__"&amp;(E206-1),$F$110:F205,0))&amp;", "&amp;B206))</f>
      </c>
      <c r="H206" s="32" t="str">
        <f>IF(COUNTA(A206:C206)=0,"",IF(D206="",0,1))</f>
      </c>
    </row>
    <row r="207" ht="46" customHeight="1">
      <c r="A207" s="20"/>
      <c r="B207" s="20"/>
      <c r="C207" s="20"/>
      <c r="D207" s="33" t="str">
        <f>IF(COUNTA(A207:C207)=0,"",IF(A207="","Add decision link; ",IF(AND(COUNTIF(DecisionsTable[Decision ID],A207)=0,A207&lt;&gt;'Review Summary'!$B$6),"Unknown decision; ",""))&amp;IF(B207="","Add finding link; ",IF(COUNTIF(FindingsTable[Finding ID],B207)=0,"Unknown finding; ",""))&amp;IF(C207="","Set link role; ","")&amp;IF(AND(A207&lt;&gt;"",B207&lt;&gt;"",COUNTIFS(DecisionFindingLinks[Decision ID],A207,DecisionFindingLinks[Finding ID],B207)&gt;1),"Duplicate pair; ","")&amp;IF(COUNTIF(DecisionsTable[Decision ID],A207)=1,IF(COUNTIF(FindingsTable[Finding ID],B207)=1,IF(COUNTIFS(FindingsTable[Finding ID],B207,FindingsTable[Claim ID],INDEX(DecisionsTable[Claim ID],MATCH(A207,DecisionsTable[Decision ID],0)))=0,"Finding belongs to another claim; ",""),""),""))</f>
      </c>
      <c r="E207" s="32" t="str">
        <f>IF(OR(A207="",B207=""),"",COUNTIFS($A$111:A207,A207,$B$111:B207,"&lt;&gt;"))</f>
      </c>
      <c r="F207" s="32" t="str">
        <f>IF(E207="","",A207&amp;"__"&amp;E207)</f>
      </c>
      <c r="G207" s="32" t="str">
        <f>IF(E207="","",IF(E207=1,B207,INDEX($G$110:G206,MATCH(A207&amp;"__"&amp;(E207-1),$F$110:F206,0))&amp;", "&amp;B207))</f>
      </c>
      <c r="H207" s="32" t="str">
        <f>IF(COUNTA(A207:C207)=0,"",IF(D207="",0,1))</f>
      </c>
    </row>
    <row r="208" ht="46" customHeight="1">
      <c r="A208" s="20"/>
      <c r="B208" s="20"/>
      <c r="C208" s="20"/>
      <c r="D208" s="33" t="str">
        <f>IF(COUNTA(A208:C208)=0,"",IF(A208="","Add decision link; ",IF(AND(COUNTIF(DecisionsTable[Decision ID],A208)=0,A208&lt;&gt;'Review Summary'!$B$6),"Unknown decision; ",""))&amp;IF(B208="","Add finding link; ",IF(COUNTIF(FindingsTable[Finding ID],B208)=0,"Unknown finding; ",""))&amp;IF(C208="","Set link role; ","")&amp;IF(AND(A208&lt;&gt;"",B208&lt;&gt;"",COUNTIFS(DecisionFindingLinks[Decision ID],A208,DecisionFindingLinks[Finding ID],B208)&gt;1),"Duplicate pair; ","")&amp;IF(COUNTIF(DecisionsTable[Decision ID],A208)=1,IF(COUNTIF(FindingsTable[Finding ID],B208)=1,IF(COUNTIFS(FindingsTable[Finding ID],B208,FindingsTable[Claim ID],INDEX(DecisionsTable[Claim ID],MATCH(A208,DecisionsTable[Decision ID],0)))=0,"Finding belongs to another claim; ",""),""),""))</f>
      </c>
      <c r="E208" s="32" t="str">
        <f>IF(OR(A208="",B208=""),"",COUNTIFS($A$111:A208,A208,$B$111:B208,"&lt;&gt;"))</f>
      </c>
      <c r="F208" s="32" t="str">
        <f>IF(E208="","",A208&amp;"__"&amp;E208)</f>
      </c>
      <c r="G208" s="32" t="str">
        <f>IF(E208="","",IF(E208=1,B208,INDEX($G$110:G207,MATCH(A208&amp;"__"&amp;(E208-1),$F$110:F207,0))&amp;", "&amp;B208))</f>
      </c>
      <c r="H208" s="32" t="str">
        <f>IF(COUNTA(A208:C208)=0,"",IF(D208="",0,1))</f>
      </c>
    </row>
    <row r="209" ht="46" customHeight="1">
      <c r="A209" s="20"/>
      <c r="B209" s="20"/>
      <c r="C209" s="20"/>
      <c r="D209" s="33" t="str">
        <f>IF(COUNTA(A209:C209)=0,"",IF(A209="","Add decision link; ",IF(AND(COUNTIF(DecisionsTable[Decision ID],A209)=0,A209&lt;&gt;'Review Summary'!$B$6),"Unknown decision; ",""))&amp;IF(B209="","Add finding link; ",IF(COUNTIF(FindingsTable[Finding ID],B209)=0,"Unknown finding; ",""))&amp;IF(C209="","Set link role; ","")&amp;IF(AND(A209&lt;&gt;"",B209&lt;&gt;"",COUNTIFS(DecisionFindingLinks[Decision ID],A209,DecisionFindingLinks[Finding ID],B209)&gt;1),"Duplicate pair; ","")&amp;IF(COUNTIF(DecisionsTable[Decision ID],A209)=1,IF(COUNTIF(FindingsTable[Finding ID],B209)=1,IF(COUNTIFS(FindingsTable[Finding ID],B209,FindingsTable[Claim ID],INDEX(DecisionsTable[Claim ID],MATCH(A209,DecisionsTable[Decision ID],0)))=0,"Finding belongs to another claim; ",""),""),""))</f>
      </c>
      <c r="E209" s="32" t="str">
        <f>IF(OR(A209="",B209=""),"",COUNTIFS($A$111:A209,A209,$B$111:B209,"&lt;&gt;"))</f>
      </c>
      <c r="F209" s="32" t="str">
        <f>IF(E209="","",A209&amp;"__"&amp;E209)</f>
      </c>
      <c r="G209" s="32" t="str">
        <f>IF(E209="","",IF(E209=1,B209,INDEX($G$110:G208,MATCH(A209&amp;"__"&amp;(E209-1),$F$110:F208,0))&amp;", "&amp;B209))</f>
      </c>
      <c r="H209" s="32" t="str">
        <f>IF(COUNTA(A209:C209)=0,"",IF(D209="",0,1))</f>
      </c>
    </row>
    <row r="210" ht="46" customHeight="1">
      <c r="A210" s="20"/>
      <c r="B210" s="20"/>
      <c r="C210" s="20"/>
      <c r="D210" s="33" t="str">
        <f>IF(COUNTA(A210:C210)=0,"",IF(A210="","Add decision link; ",IF(AND(COUNTIF(DecisionsTable[Decision ID],A210)=0,A210&lt;&gt;'Review Summary'!$B$6),"Unknown decision; ",""))&amp;IF(B210="","Add finding link; ",IF(COUNTIF(FindingsTable[Finding ID],B210)=0,"Unknown finding; ",""))&amp;IF(C210="","Set link role; ","")&amp;IF(AND(A210&lt;&gt;"",B210&lt;&gt;"",COUNTIFS(DecisionFindingLinks[Decision ID],A210,DecisionFindingLinks[Finding ID],B210)&gt;1),"Duplicate pair; ","")&amp;IF(COUNTIF(DecisionsTable[Decision ID],A210)=1,IF(COUNTIF(FindingsTable[Finding ID],B210)=1,IF(COUNTIFS(FindingsTable[Finding ID],B210,FindingsTable[Claim ID],INDEX(DecisionsTable[Claim ID],MATCH(A210,DecisionsTable[Decision ID],0)))=0,"Finding belongs to another claim; ",""),""),""))</f>
      </c>
      <c r="E210" s="32" t="str">
        <f>IF(OR(A210="",B210=""),"",COUNTIFS($A$111:A210,A210,$B$111:B210,"&lt;&gt;"))</f>
      </c>
      <c r="F210" s="32" t="str">
        <f>IF(E210="","",A210&amp;"__"&amp;E210)</f>
      </c>
      <c r="G210" s="32" t="str">
        <f>IF(E210="","",IF(E210=1,B210,INDEX($G$110:G209,MATCH(A210&amp;"__"&amp;(E210-1),$F$110:F209,0))&amp;", "&amp;B210))</f>
      </c>
      <c r="H210" s="32" t="str">
        <f>IF(COUNTA(A210:C210)=0,"",IF(D210="",0,1))</f>
      </c>
    </row>
    <row r="214">
      <c r="A214" s="40" t="str">
        <v>Back to Decisions</v>
      </c>
    </row>
    <row r="215" ht="34" customHeight="1">
      <c r="A215" s="17" t="str">
        <v>Decision support — one Evidence or Test reference per row</v>
      </c>
      <c r="B215" s="17"/>
      <c r="C215" s="17"/>
      <c r="D215" s="17"/>
      <c r="E215" s="17"/>
      <c r="F215" s="17"/>
      <c r="G215" s="17"/>
      <c r="H215" s="17"/>
      <c r="I215" s="17"/>
    </row>
    <row r="216" ht="56" customHeight="1">
      <c r="A216" s="9" t="str">
        <v>Decision ID</v>
      </c>
      <c r="B216" s="9" t="str">
        <v>Record type</v>
      </c>
      <c r="C216" s="9" t="str">
        <v>Record ID</v>
      </c>
      <c r="D216" s="9" t="str">
        <v>Relevance / limits</v>
      </c>
      <c r="E216" s="9" t="str">
        <v>Record check (auto)</v>
      </c>
      <c r="F216" s="9" t="str">
        <v>Decision link number (auto)</v>
      </c>
      <c r="G216" s="9" t="str">
        <v>Decision link key (auto)</v>
      </c>
      <c r="H216" s="9" t="str">
        <v>Linked IDs (auto)</v>
      </c>
      <c r="I216" s="9" t="str">
        <v>Link issues (auto)</v>
      </c>
    </row>
    <row r="217" ht="46" customHeight="1">
      <c r="A217" s="20"/>
      <c r="B217" s="20"/>
      <c r="C217" s="20"/>
      <c r="D217" s="20"/>
      <c r="E217" s="32" t="str">
        <f>IF(COUNTA(A217:D217)=0,"",IF(A217="","Add decision link; ",IF(AND(COUNTIF(DecisionsTable[Decision ID],A217)=0,A217&lt;&gt;'Review Summary'!$B$6),"Unknown decision; ",""))&amp;IF(B217="","Select record type; ",IF(AND(B217&lt;&gt;"Evidence",B217&lt;&gt;"Test"),"Choose Evidence or Test; ",""))&amp;IF(C217="","Add record ID; ",IF(AND(OR(B217="Evidence",B217="Test"),IF(B217="Evidence",COUNTIF(EvidenceTable[Evidence ID],C217),COUNTIF(TestsTable[Test ID],C217))=0),"Unknown record for selected type; ",""))&amp;IF(D217="","Explain relevance and limits; ","")&amp;IF(AND(A217&lt;&gt;"",B217&lt;&gt;"",C217&lt;&gt;"",COUNTIFS(DecisionSupportLinks[Decision ID],A217,DecisionSupportLinks[Record type],B217,DecisionSupportLinks[Record ID],C217)&gt;1),"Duplicate reference; ","")&amp;IF(AND(C217&lt;&gt;"",OR(B217="Evidence",B217="Test"),IF(B217="Evidence",COUNTIF(EvidenceTable[Evidence ID],C217),COUNTIF(TestsTable[Test ID],C217))=1,COUNTIF(DecisionsTable[Decision ID],A217)=1),IF(IF(B217="Evidence",COUNTIFS(EvidenceTable[Evidence ID],C217,EvidenceTable[Claim ID],INDEX(DecisionsTable[Claim ID],MATCH(A217,DecisionsTable[Decision ID],0))),COUNTIFS(TestsTable[Test ID],C217,TestsTable[Claim ID],INDEX(DecisionsTable[Claim ID],MATCH(A217,DecisionsTable[Decision ID],0))))=0,"Record belongs to another claim; ",""),""))</f>
      </c>
      <c r="F217" s="32" t="str">
        <f>IF(OR(A217="",B217="",C217=""),"",COUNTIFS($A$217:A217,A217,$B$217:B217,B217,$C$217:C217,"&lt;&gt;"))</f>
      </c>
      <c r="G217" s="32" t="str">
        <f>IF(F217="","",A217&amp;"__"&amp;B217&amp;"__"&amp;F217)</f>
      </c>
      <c r="H217" s="32" t="str">
        <f>IF(F217="","",IF(F217=1,C217,INDEX($H$216:H216,MATCH(A217&amp;"__"&amp;B217&amp;"__"&amp;(F217-1),$G$216:G216,0))&amp;", "&amp;C217))</f>
      </c>
      <c r="I217" s="32" t="str">
        <f>IF(COUNTA(A217:D217)=0,"",IF(E217="",0,1))</f>
      </c>
    </row>
    <row r="218" ht="46" customHeight="1">
      <c r="A218" s="20"/>
      <c r="B218" s="20"/>
      <c r="C218" s="20"/>
      <c r="D218" s="20"/>
      <c r="E218" s="32" t="str">
        <f>IF(COUNTA(A218:D218)=0,"",IF(A218="","Add decision link; ",IF(AND(COUNTIF(DecisionsTable[Decision ID],A218)=0,A218&lt;&gt;'Review Summary'!$B$6),"Unknown decision; ",""))&amp;IF(B218="","Select record type; ",IF(AND(B218&lt;&gt;"Evidence",B218&lt;&gt;"Test"),"Choose Evidence or Test; ",""))&amp;IF(C218="","Add record ID; ",IF(AND(OR(B218="Evidence",B218="Test"),IF(B218="Evidence",COUNTIF(EvidenceTable[Evidence ID],C218),COUNTIF(TestsTable[Test ID],C218))=0),"Unknown record for selected type; ",""))&amp;IF(D218="","Explain relevance and limits; ","")&amp;IF(AND(A218&lt;&gt;"",B218&lt;&gt;"",C218&lt;&gt;"",COUNTIFS(DecisionSupportLinks[Decision ID],A218,DecisionSupportLinks[Record type],B218,DecisionSupportLinks[Record ID],C218)&gt;1),"Duplicate reference; ","")&amp;IF(AND(C218&lt;&gt;"",OR(B218="Evidence",B218="Test"),IF(B218="Evidence",COUNTIF(EvidenceTable[Evidence ID],C218),COUNTIF(TestsTable[Test ID],C218))=1,COUNTIF(DecisionsTable[Decision ID],A218)=1),IF(IF(B218="Evidence",COUNTIFS(EvidenceTable[Evidence ID],C218,EvidenceTable[Claim ID],INDEX(DecisionsTable[Claim ID],MATCH(A218,DecisionsTable[Decision ID],0))),COUNTIFS(TestsTable[Test ID],C218,TestsTable[Claim ID],INDEX(DecisionsTable[Claim ID],MATCH(A218,DecisionsTable[Decision ID],0))))=0,"Record belongs to another claim; ",""),""))</f>
      </c>
      <c r="F218" s="32" t="str">
        <f>IF(OR(A218="",B218="",C218=""),"",COUNTIFS($A$217:A218,A218,$B$217:B218,B218,$C$217:C218,"&lt;&gt;"))</f>
      </c>
      <c r="G218" s="32" t="str">
        <f>IF(F218="","",A218&amp;"__"&amp;B218&amp;"__"&amp;F218)</f>
      </c>
      <c r="H218" s="32" t="str">
        <f>IF(F218="","",IF(F218=1,C218,INDEX($H$216:H217,MATCH(A218&amp;"__"&amp;B218&amp;"__"&amp;(F218-1),$G$216:G217,0))&amp;", "&amp;C218))</f>
      </c>
      <c r="I218" s="32" t="str">
        <f>IF(COUNTA(A218:D218)=0,"",IF(E218="",0,1))</f>
      </c>
    </row>
    <row r="219" ht="46" customHeight="1">
      <c r="A219" s="20"/>
      <c r="B219" s="20"/>
      <c r="C219" s="20"/>
      <c r="D219" s="20"/>
      <c r="E219" s="32" t="str">
        <f>IF(COUNTA(A219:D219)=0,"",IF(A219="","Add decision link; ",IF(AND(COUNTIF(DecisionsTable[Decision ID],A219)=0,A219&lt;&gt;'Review Summary'!$B$6),"Unknown decision; ",""))&amp;IF(B219="","Select record type; ",IF(AND(B219&lt;&gt;"Evidence",B219&lt;&gt;"Test"),"Choose Evidence or Test; ",""))&amp;IF(C219="","Add record ID; ",IF(AND(OR(B219="Evidence",B219="Test"),IF(B219="Evidence",COUNTIF(EvidenceTable[Evidence ID],C219),COUNTIF(TestsTable[Test ID],C219))=0),"Unknown record for selected type; ",""))&amp;IF(D219="","Explain relevance and limits; ","")&amp;IF(AND(A219&lt;&gt;"",B219&lt;&gt;"",C219&lt;&gt;"",COUNTIFS(DecisionSupportLinks[Decision ID],A219,DecisionSupportLinks[Record type],B219,DecisionSupportLinks[Record ID],C219)&gt;1),"Duplicate reference; ","")&amp;IF(AND(C219&lt;&gt;"",OR(B219="Evidence",B219="Test"),IF(B219="Evidence",COUNTIF(EvidenceTable[Evidence ID],C219),COUNTIF(TestsTable[Test ID],C219))=1,COUNTIF(DecisionsTable[Decision ID],A219)=1),IF(IF(B219="Evidence",COUNTIFS(EvidenceTable[Evidence ID],C219,EvidenceTable[Claim ID],INDEX(DecisionsTable[Claim ID],MATCH(A219,DecisionsTable[Decision ID],0))),COUNTIFS(TestsTable[Test ID],C219,TestsTable[Claim ID],INDEX(DecisionsTable[Claim ID],MATCH(A219,DecisionsTable[Decision ID],0))))=0,"Record belongs to another claim; ",""),""))</f>
      </c>
      <c r="F219" s="32" t="str">
        <f>IF(OR(A219="",B219="",C219=""),"",COUNTIFS($A$217:A219,A219,$B$217:B219,B219,$C$217:C219,"&lt;&gt;"))</f>
      </c>
      <c r="G219" s="32" t="str">
        <f>IF(F219="","",A219&amp;"__"&amp;B219&amp;"__"&amp;F219)</f>
      </c>
      <c r="H219" s="32" t="str">
        <f>IF(F219="","",IF(F219=1,C219,INDEX($H$216:H218,MATCH(A219&amp;"__"&amp;B219&amp;"__"&amp;(F219-1),$G$216:G218,0))&amp;", "&amp;C219))</f>
      </c>
      <c r="I219" s="32" t="str">
        <f>IF(COUNTA(A219:D219)=0,"",IF(E219="",0,1))</f>
      </c>
    </row>
    <row r="220" ht="46" customHeight="1">
      <c r="A220" s="20"/>
      <c r="B220" s="20"/>
      <c r="C220" s="20"/>
      <c r="D220" s="20"/>
      <c r="E220" s="32" t="str">
        <f>IF(COUNTA(A220:D220)=0,"",IF(A220="","Add decision link; ",IF(AND(COUNTIF(DecisionsTable[Decision ID],A220)=0,A220&lt;&gt;'Review Summary'!$B$6),"Unknown decision; ",""))&amp;IF(B220="","Select record type; ",IF(AND(B220&lt;&gt;"Evidence",B220&lt;&gt;"Test"),"Choose Evidence or Test; ",""))&amp;IF(C220="","Add record ID; ",IF(AND(OR(B220="Evidence",B220="Test"),IF(B220="Evidence",COUNTIF(EvidenceTable[Evidence ID],C220),COUNTIF(TestsTable[Test ID],C220))=0),"Unknown record for selected type; ",""))&amp;IF(D220="","Explain relevance and limits; ","")&amp;IF(AND(A220&lt;&gt;"",B220&lt;&gt;"",C220&lt;&gt;"",COUNTIFS(DecisionSupportLinks[Decision ID],A220,DecisionSupportLinks[Record type],B220,DecisionSupportLinks[Record ID],C220)&gt;1),"Duplicate reference; ","")&amp;IF(AND(C220&lt;&gt;"",OR(B220="Evidence",B220="Test"),IF(B220="Evidence",COUNTIF(EvidenceTable[Evidence ID],C220),COUNTIF(TestsTable[Test ID],C220))=1,COUNTIF(DecisionsTable[Decision ID],A220)=1),IF(IF(B220="Evidence",COUNTIFS(EvidenceTable[Evidence ID],C220,EvidenceTable[Claim ID],INDEX(DecisionsTable[Claim ID],MATCH(A220,DecisionsTable[Decision ID],0))),COUNTIFS(TestsTable[Test ID],C220,TestsTable[Claim ID],INDEX(DecisionsTable[Claim ID],MATCH(A220,DecisionsTable[Decision ID],0))))=0,"Record belongs to another claim; ",""),""))</f>
      </c>
      <c r="F220" s="32" t="str">
        <f>IF(OR(A220="",B220="",C220=""),"",COUNTIFS($A$217:A220,A220,$B$217:B220,B220,$C$217:C220,"&lt;&gt;"))</f>
      </c>
      <c r="G220" s="32" t="str">
        <f>IF(F220="","",A220&amp;"__"&amp;B220&amp;"__"&amp;F220)</f>
      </c>
      <c r="H220" s="32" t="str">
        <f>IF(F220="","",IF(F220=1,C220,INDEX($H$216:H219,MATCH(A220&amp;"__"&amp;B220&amp;"__"&amp;(F220-1),$G$216:G219,0))&amp;", "&amp;C220))</f>
      </c>
      <c r="I220" s="32" t="str">
        <f>IF(COUNTA(A220:D220)=0,"",IF(E220="",0,1))</f>
      </c>
    </row>
    <row r="221" ht="46" customHeight="1">
      <c r="A221" s="20"/>
      <c r="B221" s="20"/>
      <c r="C221" s="20"/>
      <c r="D221" s="20"/>
      <c r="E221" s="32" t="str">
        <f>IF(COUNTA(A221:D221)=0,"",IF(A221="","Add decision link; ",IF(AND(COUNTIF(DecisionsTable[Decision ID],A221)=0,A221&lt;&gt;'Review Summary'!$B$6),"Unknown decision; ",""))&amp;IF(B221="","Select record type; ",IF(AND(B221&lt;&gt;"Evidence",B221&lt;&gt;"Test"),"Choose Evidence or Test; ",""))&amp;IF(C221="","Add record ID; ",IF(AND(OR(B221="Evidence",B221="Test"),IF(B221="Evidence",COUNTIF(EvidenceTable[Evidence ID],C221),COUNTIF(TestsTable[Test ID],C221))=0),"Unknown record for selected type; ",""))&amp;IF(D221="","Explain relevance and limits; ","")&amp;IF(AND(A221&lt;&gt;"",B221&lt;&gt;"",C221&lt;&gt;"",COUNTIFS(DecisionSupportLinks[Decision ID],A221,DecisionSupportLinks[Record type],B221,DecisionSupportLinks[Record ID],C221)&gt;1),"Duplicate reference; ","")&amp;IF(AND(C221&lt;&gt;"",OR(B221="Evidence",B221="Test"),IF(B221="Evidence",COUNTIF(EvidenceTable[Evidence ID],C221),COUNTIF(TestsTable[Test ID],C221))=1,COUNTIF(DecisionsTable[Decision ID],A221)=1),IF(IF(B221="Evidence",COUNTIFS(EvidenceTable[Evidence ID],C221,EvidenceTable[Claim ID],INDEX(DecisionsTable[Claim ID],MATCH(A221,DecisionsTable[Decision ID],0))),COUNTIFS(TestsTable[Test ID],C221,TestsTable[Claim ID],INDEX(DecisionsTable[Claim ID],MATCH(A221,DecisionsTable[Decision ID],0))))=0,"Record belongs to another claim; ",""),""))</f>
      </c>
      <c r="F221" s="32" t="str">
        <f>IF(OR(A221="",B221="",C221=""),"",COUNTIFS($A$217:A221,A221,$B$217:B221,B221,$C$217:C221,"&lt;&gt;"))</f>
      </c>
      <c r="G221" s="32" t="str">
        <f>IF(F221="","",A221&amp;"__"&amp;B221&amp;"__"&amp;F221)</f>
      </c>
      <c r="H221" s="32" t="str">
        <f>IF(F221="","",IF(F221=1,C221,INDEX($H$216:H220,MATCH(A221&amp;"__"&amp;B221&amp;"__"&amp;(F221-1),$G$216:G220,0))&amp;", "&amp;C221))</f>
      </c>
      <c r="I221" s="32" t="str">
        <f>IF(COUNTA(A221:D221)=0,"",IF(E221="",0,1))</f>
      </c>
    </row>
    <row r="222" ht="46" customHeight="1">
      <c r="A222" s="20"/>
      <c r="B222" s="20"/>
      <c r="C222" s="20"/>
      <c r="D222" s="20"/>
      <c r="E222" s="32" t="str">
        <f>IF(COUNTA(A222:D222)=0,"",IF(A222="","Add decision link; ",IF(AND(COUNTIF(DecisionsTable[Decision ID],A222)=0,A222&lt;&gt;'Review Summary'!$B$6),"Unknown decision; ",""))&amp;IF(B222="","Select record type; ",IF(AND(B222&lt;&gt;"Evidence",B222&lt;&gt;"Test"),"Choose Evidence or Test; ",""))&amp;IF(C222="","Add record ID; ",IF(AND(OR(B222="Evidence",B222="Test"),IF(B222="Evidence",COUNTIF(EvidenceTable[Evidence ID],C222),COUNTIF(TestsTable[Test ID],C222))=0),"Unknown record for selected type; ",""))&amp;IF(D222="","Explain relevance and limits; ","")&amp;IF(AND(A222&lt;&gt;"",B222&lt;&gt;"",C222&lt;&gt;"",COUNTIFS(DecisionSupportLinks[Decision ID],A222,DecisionSupportLinks[Record type],B222,DecisionSupportLinks[Record ID],C222)&gt;1),"Duplicate reference; ","")&amp;IF(AND(C222&lt;&gt;"",OR(B222="Evidence",B222="Test"),IF(B222="Evidence",COUNTIF(EvidenceTable[Evidence ID],C222),COUNTIF(TestsTable[Test ID],C222))=1,COUNTIF(DecisionsTable[Decision ID],A222)=1),IF(IF(B222="Evidence",COUNTIFS(EvidenceTable[Evidence ID],C222,EvidenceTable[Claim ID],INDEX(DecisionsTable[Claim ID],MATCH(A222,DecisionsTable[Decision ID],0))),COUNTIFS(TestsTable[Test ID],C222,TestsTable[Claim ID],INDEX(DecisionsTable[Claim ID],MATCH(A222,DecisionsTable[Decision ID],0))))=0,"Record belongs to another claim; ",""),""))</f>
      </c>
      <c r="F222" s="32" t="str">
        <f>IF(OR(A222="",B222="",C222=""),"",COUNTIFS($A$217:A222,A222,$B$217:B222,B222,$C$217:C222,"&lt;&gt;"))</f>
      </c>
      <c r="G222" s="32" t="str">
        <f>IF(F222="","",A222&amp;"__"&amp;B222&amp;"__"&amp;F222)</f>
      </c>
      <c r="H222" s="32" t="str">
        <f>IF(F222="","",IF(F222=1,C222,INDEX($H$216:H221,MATCH(A222&amp;"__"&amp;B222&amp;"__"&amp;(F222-1),$G$216:G221,0))&amp;", "&amp;C222))</f>
      </c>
      <c r="I222" s="32" t="str">
        <f>IF(COUNTA(A222:D222)=0,"",IF(E222="",0,1))</f>
      </c>
    </row>
    <row r="223" ht="46" customHeight="1">
      <c r="A223" s="20"/>
      <c r="B223" s="20"/>
      <c r="C223" s="20"/>
      <c r="D223" s="20"/>
      <c r="E223" s="32" t="str">
        <f>IF(COUNTA(A223:D223)=0,"",IF(A223="","Add decision link; ",IF(AND(COUNTIF(DecisionsTable[Decision ID],A223)=0,A223&lt;&gt;'Review Summary'!$B$6),"Unknown decision; ",""))&amp;IF(B223="","Select record type; ",IF(AND(B223&lt;&gt;"Evidence",B223&lt;&gt;"Test"),"Choose Evidence or Test; ",""))&amp;IF(C223="","Add record ID; ",IF(AND(OR(B223="Evidence",B223="Test"),IF(B223="Evidence",COUNTIF(EvidenceTable[Evidence ID],C223),COUNTIF(TestsTable[Test ID],C223))=0),"Unknown record for selected type; ",""))&amp;IF(D223="","Explain relevance and limits; ","")&amp;IF(AND(A223&lt;&gt;"",B223&lt;&gt;"",C223&lt;&gt;"",COUNTIFS(DecisionSupportLinks[Decision ID],A223,DecisionSupportLinks[Record type],B223,DecisionSupportLinks[Record ID],C223)&gt;1),"Duplicate reference; ","")&amp;IF(AND(C223&lt;&gt;"",OR(B223="Evidence",B223="Test"),IF(B223="Evidence",COUNTIF(EvidenceTable[Evidence ID],C223),COUNTIF(TestsTable[Test ID],C223))=1,COUNTIF(DecisionsTable[Decision ID],A223)=1),IF(IF(B223="Evidence",COUNTIFS(EvidenceTable[Evidence ID],C223,EvidenceTable[Claim ID],INDEX(DecisionsTable[Claim ID],MATCH(A223,DecisionsTable[Decision ID],0))),COUNTIFS(TestsTable[Test ID],C223,TestsTable[Claim ID],INDEX(DecisionsTable[Claim ID],MATCH(A223,DecisionsTable[Decision ID],0))))=0,"Record belongs to another claim; ",""),""))</f>
      </c>
      <c r="F223" s="32" t="str">
        <f>IF(OR(A223="",B223="",C223=""),"",COUNTIFS($A$217:A223,A223,$B$217:B223,B223,$C$217:C223,"&lt;&gt;"))</f>
      </c>
      <c r="G223" s="32" t="str">
        <f>IF(F223="","",A223&amp;"__"&amp;B223&amp;"__"&amp;F223)</f>
      </c>
      <c r="H223" s="32" t="str">
        <f>IF(F223="","",IF(F223=1,C223,INDEX($H$216:H222,MATCH(A223&amp;"__"&amp;B223&amp;"__"&amp;(F223-1),$G$216:G222,0))&amp;", "&amp;C223))</f>
      </c>
      <c r="I223" s="32" t="str">
        <f>IF(COUNTA(A223:D223)=0,"",IF(E223="",0,1))</f>
      </c>
    </row>
    <row r="224" ht="46" customHeight="1">
      <c r="A224" s="20"/>
      <c r="B224" s="20"/>
      <c r="C224" s="20"/>
      <c r="D224" s="20"/>
      <c r="E224" s="32" t="str">
        <f>IF(COUNTA(A224:D224)=0,"",IF(A224="","Add decision link; ",IF(AND(COUNTIF(DecisionsTable[Decision ID],A224)=0,A224&lt;&gt;'Review Summary'!$B$6),"Unknown decision; ",""))&amp;IF(B224="","Select record type; ",IF(AND(B224&lt;&gt;"Evidence",B224&lt;&gt;"Test"),"Choose Evidence or Test; ",""))&amp;IF(C224="","Add record ID; ",IF(AND(OR(B224="Evidence",B224="Test"),IF(B224="Evidence",COUNTIF(EvidenceTable[Evidence ID],C224),COUNTIF(TestsTable[Test ID],C224))=0),"Unknown record for selected type; ",""))&amp;IF(D224="","Explain relevance and limits; ","")&amp;IF(AND(A224&lt;&gt;"",B224&lt;&gt;"",C224&lt;&gt;"",COUNTIFS(DecisionSupportLinks[Decision ID],A224,DecisionSupportLinks[Record type],B224,DecisionSupportLinks[Record ID],C224)&gt;1),"Duplicate reference; ","")&amp;IF(AND(C224&lt;&gt;"",OR(B224="Evidence",B224="Test"),IF(B224="Evidence",COUNTIF(EvidenceTable[Evidence ID],C224),COUNTIF(TestsTable[Test ID],C224))=1,COUNTIF(DecisionsTable[Decision ID],A224)=1),IF(IF(B224="Evidence",COUNTIFS(EvidenceTable[Evidence ID],C224,EvidenceTable[Claim ID],INDEX(DecisionsTable[Claim ID],MATCH(A224,DecisionsTable[Decision ID],0))),COUNTIFS(TestsTable[Test ID],C224,TestsTable[Claim ID],INDEX(DecisionsTable[Claim ID],MATCH(A224,DecisionsTable[Decision ID],0))))=0,"Record belongs to another claim; ",""),""))</f>
      </c>
      <c r="F224" s="32" t="str">
        <f>IF(OR(A224="",B224="",C224=""),"",COUNTIFS($A$217:A224,A224,$B$217:B224,B224,$C$217:C224,"&lt;&gt;"))</f>
      </c>
      <c r="G224" s="32" t="str">
        <f>IF(F224="","",A224&amp;"__"&amp;B224&amp;"__"&amp;F224)</f>
      </c>
      <c r="H224" s="32" t="str">
        <f>IF(F224="","",IF(F224=1,C224,INDEX($H$216:H223,MATCH(A224&amp;"__"&amp;B224&amp;"__"&amp;(F224-1),$G$216:G223,0))&amp;", "&amp;C224))</f>
      </c>
      <c r="I224" s="32" t="str">
        <f>IF(COUNTA(A224:D224)=0,"",IF(E224="",0,1))</f>
      </c>
    </row>
    <row r="225" ht="46" customHeight="1">
      <c r="A225" s="20"/>
      <c r="B225" s="20"/>
      <c r="C225" s="20"/>
      <c r="D225" s="20"/>
      <c r="E225" s="32" t="str">
        <f>IF(COUNTA(A225:D225)=0,"",IF(A225="","Add decision link; ",IF(AND(COUNTIF(DecisionsTable[Decision ID],A225)=0,A225&lt;&gt;'Review Summary'!$B$6),"Unknown decision; ",""))&amp;IF(B225="","Select record type; ",IF(AND(B225&lt;&gt;"Evidence",B225&lt;&gt;"Test"),"Choose Evidence or Test; ",""))&amp;IF(C225="","Add record ID; ",IF(AND(OR(B225="Evidence",B225="Test"),IF(B225="Evidence",COUNTIF(EvidenceTable[Evidence ID],C225),COUNTIF(TestsTable[Test ID],C225))=0),"Unknown record for selected type; ",""))&amp;IF(D225="","Explain relevance and limits; ","")&amp;IF(AND(A225&lt;&gt;"",B225&lt;&gt;"",C225&lt;&gt;"",COUNTIFS(DecisionSupportLinks[Decision ID],A225,DecisionSupportLinks[Record type],B225,DecisionSupportLinks[Record ID],C225)&gt;1),"Duplicate reference; ","")&amp;IF(AND(C225&lt;&gt;"",OR(B225="Evidence",B225="Test"),IF(B225="Evidence",COUNTIF(EvidenceTable[Evidence ID],C225),COUNTIF(TestsTable[Test ID],C225))=1,COUNTIF(DecisionsTable[Decision ID],A225)=1),IF(IF(B225="Evidence",COUNTIFS(EvidenceTable[Evidence ID],C225,EvidenceTable[Claim ID],INDEX(DecisionsTable[Claim ID],MATCH(A225,DecisionsTable[Decision ID],0))),COUNTIFS(TestsTable[Test ID],C225,TestsTable[Claim ID],INDEX(DecisionsTable[Claim ID],MATCH(A225,DecisionsTable[Decision ID],0))))=0,"Record belongs to another claim; ",""),""))</f>
      </c>
      <c r="F225" s="32" t="str">
        <f>IF(OR(A225="",B225="",C225=""),"",COUNTIFS($A$217:A225,A225,$B$217:B225,B225,$C$217:C225,"&lt;&gt;"))</f>
      </c>
      <c r="G225" s="32" t="str">
        <f>IF(F225="","",A225&amp;"__"&amp;B225&amp;"__"&amp;F225)</f>
      </c>
      <c r="H225" s="32" t="str">
        <f>IF(F225="","",IF(F225=1,C225,INDEX($H$216:H224,MATCH(A225&amp;"__"&amp;B225&amp;"__"&amp;(F225-1),$G$216:G224,0))&amp;", "&amp;C225))</f>
      </c>
      <c r="I225" s="32" t="str">
        <f>IF(COUNTA(A225:D225)=0,"",IF(E225="",0,1))</f>
      </c>
    </row>
    <row r="226" ht="46" customHeight="1">
      <c r="A226" s="20"/>
      <c r="B226" s="20"/>
      <c r="C226" s="20"/>
      <c r="D226" s="20"/>
      <c r="E226" s="32" t="str">
        <f>IF(COUNTA(A226:D226)=0,"",IF(A226="","Add decision link; ",IF(AND(COUNTIF(DecisionsTable[Decision ID],A226)=0,A226&lt;&gt;'Review Summary'!$B$6),"Unknown decision; ",""))&amp;IF(B226="","Select record type; ",IF(AND(B226&lt;&gt;"Evidence",B226&lt;&gt;"Test"),"Choose Evidence or Test; ",""))&amp;IF(C226="","Add record ID; ",IF(AND(OR(B226="Evidence",B226="Test"),IF(B226="Evidence",COUNTIF(EvidenceTable[Evidence ID],C226),COUNTIF(TestsTable[Test ID],C226))=0),"Unknown record for selected type; ",""))&amp;IF(D226="","Explain relevance and limits; ","")&amp;IF(AND(A226&lt;&gt;"",B226&lt;&gt;"",C226&lt;&gt;"",COUNTIFS(DecisionSupportLinks[Decision ID],A226,DecisionSupportLinks[Record type],B226,DecisionSupportLinks[Record ID],C226)&gt;1),"Duplicate reference; ","")&amp;IF(AND(C226&lt;&gt;"",OR(B226="Evidence",B226="Test"),IF(B226="Evidence",COUNTIF(EvidenceTable[Evidence ID],C226),COUNTIF(TestsTable[Test ID],C226))=1,COUNTIF(DecisionsTable[Decision ID],A226)=1),IF(IF(B226="Evidence",COUNTIFS(EvidenceTable[Evidence ID],C226,EvidenceTable[Claim ID],INDEX(DecisionsTable[Claim ID],MATCH(A226,DecisionsTable[Decision ID],0))),COUNTIFS(TestsTable[Test ID],C226,TestsTable[Claim ID],INDEX(DecisionsTable[Claim ID],MATCH(A226,DecisionsTable[Decision ID],0))))=0,"Record belongs to another claim; ",""),""))</f>
      </c>
      <c r="F226" s="32" t="str">
        <f>IF(OR(A226="",B226="",C226=""),"",COUNTIFS($A$217:A226,A226,$B$217:B226,B226,$C$217:C226,"&lt;&gt;"))</f>
      </c>
      <c r="G226" s="32" t="str">
        <f>IF(F226="","",A226&amp;"__"&amp;B226&amp;"__"&amp;F226)</f>
      </c>
      <c r="H226" s="32" t="str">
        <f>IF(F226="","",IF(F226=1,C226,INDEX($H$216:H225,MATCH(A226&amp;"__"&amp;B226&amp;"__"&amp;(F226-1),$G$216:G225,0))&amp;", "&amp;C226))</f>
      </c>
      <c r="I226" s="32" t="str">
        <f>IF(COUNTA(A226:D226)=0,"",IF(E226="",0,1))</f>
      </c>
    </row>
    <row r="227" ht="46" customHeight="1">
      <c r="A227" s="20"/>
      <c r="B227" s="20"/>
      <c r="C227" s="20"/>
      <c r="D227" s="20"/>
      <c r="E227" s="32" t="str">
        <f>IF(COUNTA(A227:D227)=0,"",IF(A227="","Add decision link; ",IF(AND(COUNTIF(DecisionsTable[Decision ID],A227)=0,A227&lt;&gt;'Review Summary'!$B$6),"Unknown decision; ",""))&amp;IF(B227="","Select record type; ",IF(AND(B227&lt;&gt;"Evidence",B227&lt;&gt;"Test"),"Choose Evidence or Test; ",""))&amp;IF(C227="","Add record ID; ",IF(AND(OR(B227="Evidence",B227="Test"),IF(B227="Evidence",COUNTIF(EvidenceTable[Evidence ID],C227),COUNTIF(TestsTable[Test ID],C227))=0),"Unknown record for selected type; ",""))&amp;IF(D227="","Explain relevance and limits; ","")&amp;IF(AND(A227&lt;&gt;"",B227&lt;&gt;"",C227&lt;&gt;"",COUNTIFS(DecisionSupportLinks[Decision ID],A227,DecisionSupportLinks[Record type],B227,DecisionSupportLinks[Record ID],C227)&gt;1),"Duplicate reference; ","")&amp;IF(AND(C227&lt;&gt;"",OR(B227="Evidence",B227="Test"),IF(B227="Evidence",COUNTIF(EvidenceTable[Evidence ID],C227),COUNTIF(TestsTable[Test ID],C227))=1,COUNTIF(DecisionsTable[Decision ID],A227)=1),IF(IF(B227="Evidence",COUNTIFS(EvidenceTable[Evidence ID],C227,EvidenceTable[Claim ID],INDEX(DecisionsTable[Claim ID],MATCH(A227,DecisionsTable[Decision ID],0))),COUNTIFS(TestsTable[Test ID],C227,TestsTable[Claim ID],INDEX(DecisionsTable[Claim ID],MATCH(A227,DecisionsTable[Decision ID],0))))=0,"Record belongs to another claim; ",""),""))</f>
      </c>
      <c r="F227" s="32" t="str">
        <f>IF(OR(A227="",B227="",C227=""),"",COUNTIFS($A$217:A227,A227,$B$217:B227,B227,$C$217:C227,"&lt;&gt;"))</f>
      </c>
      <c r="G227" s="32" t="str">
        <f>IF(F227="","",A227&amp;"__"&amp;B227&amp;"__"&amp;F227)</f>
      </c>
      <c r="H227" s="32" t="str">
        <f>IF(F227="","",IF(F227=1,C227,INDEX($H$216:H226,MATCH(A227&amp;"__"&amp;B227&amp;"__"&amp;(F227-1),$G$216:G226,0))&amp;", "&amp;C227))</f>
      </c>
      <c r="I227" s="32" t="str">
        <f>IF(COUNTA(A227:D227)=0,"",IF(E227="",0,1))</f>
      </c>
    </row>
    <row r="228" ht="46" customHeight="1">
      <c r="A228" s="20"/>
      <c r="B228" s="20"/>
      <c r="C228" s="20"/>
      <c r="D228" s="20"/>
      <c r="E228" s="32" t="str">
        <f>IF(COUNTA(A228:D228)=0,"",IF(A228="","Add decision link; ",IF(AND(COUNTIF(DecisionsTable[Decision ID],A228)=0,A228&lt;&gt;'Review Summary'!$B$6),"Unknown decision; ",""))&amp;IF(B228="","Select record type; ",IF(AND(B228&lt;&gt;"Evidence",B228&lt;&gt;"Test"),"Choose Evidence or Test; ",""))&amp;IF(C228="","Add record ID; ",IF(AND(OR(B228="Evidence",B228="Test"),IF(B228="Evidence",COUNTIF(EvidenceTable[Evidence ID],C228),COUNTIF(TestsTable[Test ID],C228))=0),"Unknown record for selected type; ",""))&amp;IF(D228="","Explain relevance and limits; ","")&amp;IF(AND(A228&lt;&gt;"",B228&lt;&gt;"",C228&lt;&gt;"",COUNTIFS(DecisionSupportLinks[Decision ID],A228,DecisionSupportLinks[Record type],B228,DecisionSupportLinks[Record ID],C228)&gt;1),"Duplicate reference; ","")&amp;IF(AND(C228&lt;&gt;"",OR(B228="Evidence",B228="Test"),IF(B228="Evidence",COUNTIF(EvidenceTable[Evidence ID],C228),COUNTIF(TestsTable[Test ID],C228))=1,COUNTIF(DecisionsTable[Decision ID],A228)=1),IF(IF(B228="Evidence",COUNTIFS(EvidenceTable[Evidence ID],C228,EvidenceTable[Claim ID],INDEX(DecisionsTable[Claim ID],MATCH(A228,DecisionsTable[Decision ID],0))),COUNTIFS(TestsTable[Test ID],C228,TestsTable[Claim ID],INDEX(DecisionsTable[Claim ID],MATCH(A228,DecisionsTable[Decision ID],0))))=0,"Record belongs to another claim; ",""),""))</f>
      </c>
      <c r="F228" s="32" t="str">
        <f>IF(OR(A228="",B228="",C228=""),"",COUNTIFS($A$217:A228,A228,$B$217:B228,B228,$C$217:C228,"&lt;&gt;"))</f>
      </c>
      <c r="G228" s="32" t="str">
        <f>IF(F228="","",A228&amp;"__"&amp;B228&amp;"__"&amp;F228)</f>
      </c>
      <c r="H228" s="32" t="str">
        <f>IF(F228="","",IF(F228=1,C228,INDEX($H$216:H227,MATCH(A228&amp;"__"&amp;B228&amp;"__"&amp;(F228-1),$G$216:G227,0))&amp;", "&amp;C228))</f>
      </c>
      <c r="I228" s="32" t="str">
        <f>IF(COUNTA(A228:D228)=0,"",IF(E228="",0,1))</f>
      </c>
    </row>
    <row r="229" ht="46" customHeight="1">
      <c r="A229" s="20"/>
      <c r="B229" s="20"/>
      <c r="C229" s="20"/>
      <c r="D229" s="20"/>
      <c r="E229" s="32" t="str">
        <f>IF(COUNTA(A229:D229)=0,"",IF(A229="","Add decision link; ",IF(AND(COUNTIF(DecisionsTable[Decision ID],A229)=0,A229&lt;&gt;'Review Summary'!$B$6),"Unknown decision; ",""))&amp;IF(B229="","Select record type; ",IF(AND(B229&lt;&gt;"Evidence",B229&lt;&gt;"Test"),"Choose Evidence or Test; ",""))&amp;IF(C229="","Add record ID; ",IF(AND(OR(B229="Evidence",B229="Test"),IF(B229="Evidence",COUNTIF(EvidenceTable[Evidence ID],C229),COUNTIF(TestsTable[Test ID],C229))=0),"Unknown record for selected type; ",""))&amp;IF(D229="","Explain relevance and limits; ","")&amp;IF(AND(A229&lt;&gt;"",B229&lt;&gt;"",C229&lt;&gt;"",COUNTIFS(DecisionSupportLinks[Decision ID],A229,DecisionSupportLinks[Record type],B229,DecisionSupportLinks[Record ID],C229)&gt;1),"Duplicate reference; ","")&amp;IF(AND(C229&lt;&gt;"",OR(B229="Evidence",B229="Test"),IF(B229="Evidence",COUNTIF(EvidenceTable[Evidence ID],C229),COUNTIF(TestsTable[Test ID],C229))=1,COUNTIF(DecisionsTable[Decision ID],A229)=1),IF(IF(B229="Evidence",COUNTIFS(EvidenceTable[Evidence ID],C229,EvidenceTable[Claim ID],INDEX(DecisionsTable[Claim ID],MATCH(A229,DecisionsTable[Decision ID],0))),COUNTIFS(TestsTable[Test ID],C229,TestsTable[Claim ID],INDEX(DecisionsTable[Claim ID],MATCH(A229,DecisionsTable[Decision ID],0))))=0,"Record belongs to another claim; ",""),""))</f>
      </c>
      <c r="F229" s="32" t="str">
        <f>IF(OR(A229="",B229="",C229=""),"",COUNTIFS($A$217:A229,A229,$B$217:B229,B229,$C$217:C229,"&lt;&gt;"))</f>
      </c>
      <c r="G229" s="32" t="str">
        <f>IF(F229="","",A229&amp;"__"&amp;B229&amp;"__"&amp;F229)</f>
      </c>
      <c r="H229" s="32" t="str">
        <f>IF(F229="","",IF(F229=1,C229,INDEX($H$216:H228,MATCH(A229&amp;"__"&amp;B229&amp;"__"&amp;(F229-1),$G$216:G228,0))&amp;", "&amp;C229))</f>
      </c>
      <c r="I229" s="32" t="str">
        <f>IF(COUNTA(A229:D229)=0,"",IF(E229="",0,1))</f>
      </c>
    </row>
    <row r="230" ht="46" customHeight="1">
      <c r="A230" s="20"/>
      <c r="B230" s="20"/>
      <c r="C230" s="20"/>
      <c r="D230" s="20"/>
      <c r="E230" s="32" t="str">
        <f>IF(COUNTA(A230:D230)=0,"",IF(A230="","Add decision link; ",IF(AND(COUNTIF(DecisionsTable[Decision ID],A230)=0,A230&lt;&gt;'Review Summary'!$B$6),"Unknown decision; ",""))&amp;IF(B230="","Select record type; ",IF(AND(B230&lt;&gt;"Evidence",B230&lt;&gt;"Test"),"Choose Evidence or Test; ",""))&amp;IF(C230="","Add record ID; ",IF(AND(OR(B230="Evidence",B230="Test"),IF(B230="Evidence",COUNTIF(EvidenceTable[Evidence ID],C230),COUNTIF(TestsTable[Test ID],C230))=0),"Unknown record for selected type; ",""))&amp;IF(D230="","Explain relevance and limits; ","")&amp;IF(AND(A230&lt;&gt;"",B230&lt;&gt;"",C230&lt;&gt;"",COUNTIFS(DecisionSupportLinks[Decision ID],A230,DecisionSupportLinks[Record type],B230,DecisionSupportLinks[Record ID],C230)&gt;1),"Duplicate reference; ","")&amp;IF(AND(C230&lt;&gt;"",OR(B230="Evidence",B230="Test"),IF(B230="Evidence",COUNTIF(EvidenceTable[Evidence ID],C230),COUNTIF(TestsTable[Test ID],C230))=1,COUNTIF(DecisionsTable[Decision ID],A230)=1),IF(IF(B230="Evidence",COUNTIFS(EvidenceTable[Evidence ID],C230,EvidenceTable[Claim ID],INDEX(DecisionsTable[Claim ID],MATCH(A230,DecisionsTable[Decision ID],0))),COUNTIFS(TestsTable[Test ID],C230,TestsTable[Claim ID],INDEX(DecisionsTable[Claim ID],MATCH(A230,DecisionsTable[Decision ID],0))))=0,"Record belongs to another claim; ",""),""))</f>
      </c>
      <c r="F230" s="32" t="str">
        <f>IF(OR(A230="",B230="",C230=""),"",COUNTIFS($A$217:A230,A230,$B$217:B230,B230,$C$217:C230,"&lt;&gt;"))</f>
      </c>
      <c r="G230" s="32" t="str">
        <f>IF(F230="","",A230&amp;"__"&amp;B230&amp;"__"&amp;F230)</f>
      </c>
      <c r="H230" s="32" t="str">
        <f>IF(F230="","",IF(F230=1,C230,INDEX($H$216:H229,MATCH(A230&amp;"__"&amp;B230&amp;"__"&amp;(F230-1),$G$216:G229,0))&amp;", "&amp;C230))</f>
      </c>
      <c r="I230" s="32" t="str">
        <f>IF(COUNTA(A230:D230)=0,"",IF(E230="",0,1))</f>
      </c>
    </row>
    <row r="231" ht="46" customHeight="1">
      <c r="A231" s="20"/>
      <c r="B231" s="20"/>
      <c r="C231" s="20"/>
      <c r="D231" s="20"/>
      <c r="E231" s="32" t="str">
        <f>IF(COUNTA(A231:D231)=0,"",IF(A231="","Add decision link; ",IF(AND(COUNTIF(DecisionsTable[Decision ID],A231)=0,A231&lt;&gt;'Review Summary'!$B$6),"Unknown decision; ",""))&amp;IF(B231="","Select record type; ",IF(AND(B231&lt;&gt;"Evidence",B231&lt;&gt;"Test"),"Choose Evidence or Test; ",""))&amp;IF(C231="","Add record ID; ",IF(AND(OR(B231="Evidence",B231="Test"),IF(B231="Evidence",COUNTIF(EvidenceTable[Evidence ID],C231),COUNTIF(TestsTable[Test ID],C231))=0),"Unknown record for selected type; ",""))&amp;IF(D231="","Explain relevance and limits; ","")&amp;IF(AND(A231&lt;&gt;"",B231&lt;&gt;"",C231&lt;&gt;"",COUNTIFS(DecisionSupportLinks[Decision ID],A231,DecisionSupportLinks[Record type],B231,DecisionSupportLinks[Record ID],C231)&gt;1),"Duplicate reference; ","")&amp;IF(AND(C231&lt;&gt;"",OR(B231="Evidence",B231="Test"),IF(B231="Evidence",COUNTIF(EvidenceTable[Evidence ID],C231),COUNTIF(TestsTable[Test ID],C231))=1,COUNTIF(DecisionsTable[Decision ID],A231)=1),IF(IF(B231="Evidence",COUNTIFS(EvidenceTable[Evidence ID],C231,EvidenceTable[Claim ID],INDEX(DecisionsTable[Claim ID],MATCH(A231,DecisionsTable[Decision ID],0))),COUNTIFS(TestsTable[Test ID],C231,TestsTable[Claim ID],INDEX(DecisionsTable[Claim ID],MATCH(A231,DecisionsTable[Decision ID],0))))=0,"Record belongs to another claim; ",""),""))</f>
      </c>
      <c r="F231" s="32" t="str">
        <f>IF(OR(A231="",B231="",C231=""),"",COUNTIFS($A$217:A231,A231,$B$217:B231,B231,$C$217:C231,"&lt;&gt;"))</f>
      </c>
      <c r="G231" s="32" t="str">
        <f>IF(F231="","",A231&amp;"__"&amp;B231&amp;"__"&amp;F231)</f>
      </c>
      <c r="H231" s="32" t="str">
        <f>IF(F231="","",IF(F231=1,C231,INDEX($H$216:H230,MATCH(A231&amp;"__"&amp;B231&amp;"__"&amp;(F231-1),$G$216:G230,0))&amp;", "&amp;C231))</f>
      </c>
      <c r="I231" s="32" t="str">
        <f>IF(COUNTA(A231:D231)=0,"",IF(E231="",0,1))</f>
      </c>
    </row>
    <row r="232" ht="46" customHeight="1">
      <c r="A232" s="20"/>
      <c r="B232" s="20"/>
      <c r="C232" s="20"/>
      <c r="D232" s="20"/>
      <c r="E232" s="32" t="str">
        <f>IF(COUNTA(A232:D232)=0,"",IF(A232="","Add decision link; ",IF(AND(COUNTIF(DecisionsTable[Decision ID],A232)=0,A232&lt;&gt;'Review Summary'!$B$6),"Unknown decision; ",""))&amp;IF(B232="","Select record type; ",IF(AND(B232&lt;&gt;"Evidence",B232&lt;&gt;"Test"),"Choose Evidence or Test; ",""))&amp;IF(C232="","Add record ID; ",IF(AND(OR(B232="Evidence",B232="Test"),IF(B232="Evidence",COUNTIF(EvidenceTable[Evidence ID],C232),COUNTIF(TestsTable[Test ID],C232))=0),"Unknown record for selected type; ",""))&amp;IF(D232="","Explain relevance and limits; ","")&amp;IF(AND(A232&lt;&gt;"",B232&lt;&gt;"",C232&lt;&gt;"",COUNTIFS(DecisionSupportLinks[Decision ID],A232,DecisionSupportLinks[Record type],B232,DecisionSupportLinks[Record ID],C232)&gt;1),"Duplicate reference; ","")&amp;IF(AND(C232&lt;&gt;"",OR(B232="Evidence",B232="Test"),IF(B232="Evidence",COUNTIF(EvidenceTable[Evidence ID],C232),COUNTIF(TestsTable[Test ID],C232))=1,COUNTIF(DecisionsTable[Decision ID],A232)=1),IF(IF(B232="Evidence",COUNTIFS(EvidenceTable[Evidence ID],C232,EvidenceTable[Claim ID],INDEX(DecisionsTable[Claim ID],MATCH(A232,DecisionsTable[Decision ID],0))),COUNTIFS(TestsTable[Test ID],C232,TestsTable[Claim ID],INDEX(DecisionsTable[Claim ID],MATCH(A232,DecisionsTable[Decision ID],0))))=0,"Record belongs to another claim; ",""),""))</f>
      </c>
      <c r="F232" s="32" t="str">
        <f>IF(OR(A232="",B232="",C232=""),"",COUNTIFS($A$217:A232,A232,$B$217:B232,B232,$C$217:C232,"&lt;&gt;"))</f>
      </c>
      <c r="G232" s="32" t="str">
        <f>IF(F232="","",A232&amp;"__"&amp;B232&amp;"__"&amp;F232)</f>
      </c>
      <c r="H232" s="32" t="str">
        <f>IF(F232="","",IF(F232=1,C232,INDEX($H$216:H231,MATCH(A232&amp;"__"&amp;B232&amp;"__"&amp;(F232-1),$G$216:G231,0))&amp;", "&amp;C232))</f>
      </c>
      <c r="I232" s="32" t="str">
        <f>IF(COUNTA(A232:D232)=0,"",IF(E232="",0,1))</f>
      </c>
    </row>
    <row r="233" ht="46" customHeight="1">
      <c r="A233" s="20"/>
      <c r="B233" s="20"/>
      <c r="C233" s="20"/>
      <c r="D233" s="20"/>
      <c r="E233" s="32" t="str">
        <f>IF(COUNTA(A233:D233)=0,"",IF(A233="","Add decision link; ",IF(AND(COUNTIF(DecisionsTable[Decision ID],A233)=0,A233&lt;&gt;'Review Summary'!$B$6),"Unknown decision; ",""))&amp;IF(B233="","Select record type; ",IF(AND(B233&lt;&gt;"Evidence",B233&lt;&gt;"Test"),"Choose Evidence or Test; ",""))&amp;IF(C233="","Add record ID; ",IF(AND(OR(B233="Evidence",B233="Test"),IF(B233="Evidence",COUNTIF(EvidenceTable[Evidence ID],C233),COUNTIF(TestsTable[Test ID],C233))=0),"Unknown record for selected type; ",""))&amp;IF(D233="","Explain relevance and limits; ","")&amp;IF(AND(A233&lt;&gt;"",B233&lt;&gt;"",C233&lt;&gt;"",COUNTIFS(DecisionSupportLinks[Decision ID],A233,DecisionSupportLinks[Record type],B233,DecisionSupportLinks[Record ID],C233)&gt;1),"Duplicate reference; ","")&amp;IF(AND(C233&lt;&gt;"",OR(B233="Evidence",B233="Test"),IF(B233="Evidence",COUNTIF(EvidenceTable[Evidence ID],C233),COUNTIF(TestsTable[Test ID],C233))=1,COUNTIF(DecisionsTable[Decision ID],A233)=1),IF(IF(B233="Evidence",COUNTIFS(EvidenceTable[Evidence ID],C233,EvidenceTable[Claim ID],INDEX(DecisionsTable[Claim ID],MATCH(A233,DecisionsTable[Decision ID],0))),COUNTIFS(TestsTable[Test ID],C233,TestsTable[Claim ID],INDEX(DecisionsTable[Claim ID],MATCH(A233,DecisionsTable[Decision ID],0))))=0,"Record belongs to another claim; ",""),""))</f>
      </c>
      <c r="F233" s="32" t="str">
        <f>IF(OR(A233="",B233="",C233=""),"",COUNTIFS($A$217:A233,A233,$B$217:B233,B233,$C$217:C233,"&lt;&gt;"))</f>
      </c>
      <c r="G233" s="32" t="str">
        <f>IF(F233="","",A233&amp;"__"&amp;B233&amp;"__"&amp;F233)</f>
      </c>
      <c r="H233" s="32" t="str">
        <f>IF(F233="","",IF(F233=1,C233,INDEX($H$216:H232,MATCH(A233&amp;"__"&amp;B233&amp;"__"&amp;(F233-1),$G$216:G232,0))&amp;", "&amp;C233))</f>
      </c>
      <c r="I233" s="32" t="str">
        <f>IF(COUNTA(A233:D233)=0,"",IF(E233="",0,1))</f>
      </c>
    </row>
    <row r="234" ht="46" customHeight="1">
      <c r="A234" s="20"/>
      <c r="B234" s="20"/>
      <c r="C234" s="20"/>
      <c r="D234" s="20"/>
      <c r="E234" s="32" t="str">
        <f>IF(COUNTA(A234:D234)=0,"",IF(A234="","Add decision link; ",IF(AND(COUNTIF(DecisionsTable[Decision ID],A234)=0,A234&lt;&gt;'Review Summary'!$B$6),"Unknown decision; ",""))&amp;IF(B234="","Select record type; ",IF(AND(B234&lt;&gt;"Evidence",B234&lt;&gt;"Test"),"Choose Evidence or Test; ",""))&amp;IF(C234="","Add record ID; ",IF(AND(OR(B234="Evidence",B234="Test"),IF(B234="Evidence",COUNTIF(EvidenceTable[Evidence ID],C234),COUNTIF(TestsTable[Test ID],C234))=0),"Unknown record for selected type; ",""))&amp;IF(D234="","Explain relevance and limits; ","")&amp;IF(AND(A234&lt;&gt;"",B234&lt;&gt;"",C234&lt;&gt;"",COUNTIFS(DecisionSupportLinks[Decision ID],A234,DecisionSupportLinks[Record type],B234,DecisionSupportLinks[Record ID],C234)&gt;1),"Duplicate reference; ","")&amp;IF(AND(C234&lt;&gt;"",OR(B234="Evidence",B234="Test"),IF(B234="Evidence",COUNTIF(EvidenceTable[Evidence ID],C234),COUNTIF(TestsTable[Test ID],C234))=1,COUNTIF(DecisionsTable[Decision ID],A234)=1),IF(IF(B234="Evidence",COUNTIFS(EvidenceTable[Evidence ID],C234,EvidenceTable[Claim ID],INDEX(DecisionsTable[Claim ID],MATCH(A234,DecisionsTable[Decision ID],0))),COUNTIFS(TestsTable[Test ID],C234,TestsTable[Claim ID],INDEX(DecisionsTable[Claim ID],MATCH(A234,DecisionsTable[Decision ID],0))))=0,"Record belongs to another claim; ",""),""))</f>
      </c>
      <c r="F234" s="32" t="str">
        <f>IF(OR(A234="",B234="",C234=""),"",COUNTIFS($A$217:A234,A234,$B$217:B234,B234,$C$217:C234,"&lt;&gt;"))</f>
      </c>
      <c r="G234" s="32" t="str">
        <f>IF(F234="","",A234&amp;"__"&amp;B234&amp;"__"&amp;F234)</f>
      </c>
      <c r="H234" s="32" t="str">
        <f>IF(F234="","",IF(F234=1,C234,INDEX($H$216:H233,MATCH(A234&amp;"__"&amp;B234&amp;"__"&amp;(F234-1),$G$216:G233,0))&amp;", "&amp;C234))</f>
      </c>
      <c r="I234" s="32" t="str">
        <f>IF(COUNTA(A234:D234)=0,"",IF(E234="",0,1))</f>
      </c>
    </row>
    <row r="235" ht="46" customHeight="1">
      <c r="A235" s="20"/>
      <c r="B235" s="20"/>
      <c r="C235" s="20"/>
      <c r="D235" s="20"/>
      <c r="E235" s="32" t="str">
        <f>IF(COUNTA(A235:D235)=0,"",IF(A235="","Add decision link; ",IF(AND(COUNTIF(DecisionsTable[Decision ID],A235)=0,A235&lt;&gt;'Review Summary'!$B$6),"Unknown decision; ",""))&amp;IF(B235="","Select record type; ",IF(AND(B235&lt;&gt;"Evidence",B235&lt;&gt;"Test"),"Choose Evidence or Test; ",""))&amp;IF(C235="","Add record ID; ",IF(AND(OR(B235="Evidence",B235="Test"),IF(B235="Evidence",COUNTIF(EvidenceTable[Evidence ID],C235),COUNTIF(TestsTable[Test ID],C235))=0),"Unknown record for selected type; ",""))&amp;IF(D235="","Explain relevance and limits; ","")&amp;IF(AND(A235&lt;&gt;"",B235&lt;&gt;"",C235&lt;&gt;"",COUNTIFS(DecisionSupportLinks[Decision ID],A235,DecisionSupportLinks[Record type],B235,DecisionSupportLinks[Record ID],C235)&gt;1),"Duplicate reference; ","")&amp;IF(AND(C235&lt;&gt;"",OR(B235="Evidence",B235="Test"),IF(B235="Evidence",COUNTIF(EvidenceTable[Evidence ID],C235),COUNTIF(TestsTable[Test ID],C235))=1,COUNTIF(DecisionsTable[Decision ID],A235)=1),IF(IF(B235="Evidence",COUNTIFS(EvidenceTable[Evidence ID],C235,EvidenceTable[Claim ID],INDEX(DecisionsTable[Claim ID],MATCH(A235,DecisionsTable[Decision ID],0))),COUNTIFS(TestsTable[Test ID],C235,TestsTable[Claim ID],INDEX(DecisionsTable[Claim ID],MATCH(A235,DecisionsTable[Decision ID],0))))=0,"Record belongs to another claim; ",""),""))</f>
      </c>
      <c r="F235" s="32" t="str">
        <f>IF(OR(A235="",B235="",C235=""),"",COUNTIFS($A$217:A235,A235,$B$217:B235,B235,$C$217:C235,"&lt;&gt;"))</f>
      </c>
      <c r="G235" s="32" t="str">
        <f>IF(F235="","",A235&amp;"__"&amp;B235&amp;"__"&amp;F235)</f>
      </c>
      <c r="H235" s="32" t="str">
        <f>IF(F235="","",IF(F235=1,C235,INDEX($H$216:H234,MATCH(A235&amp;"__"&amp;B235&amp;"__"&amp;(F235-1),$G$216:G234,0))&amp;", "&amp;C235))</f>
      </c>
      <c r="I235" s="32" t="str">
        <f>IF(COUNTA(A235:D235)=0,"",IF(E235="",0,1))</f>
      </c>
    </row>
    <row r="236" ht="46" customHeight="1">
      <c r="A236" s="20"/>
      <c r="B236" s="20"/>
      <c r="C236" s="20"/>
      <c r="D236" s="20"/>
      <c r="E236" s="32" t="str">
        <f>IF(COUNTA(A236:D236)=0,"",IF(A236="","Add decision link; ",IF(AND(COUNTIF(DecisionsTable[Decision ID],A236)=0,A236&lt;&gt;'Review Summary'!$B$6),"Unknown decision; ",""))&amp;IF(B236="","Select record type; ",IF(AND(B236&lt;&gt;"Evidence",B236&lt;&gt;"Test"),"Choose Evidence or Test; ",""))&amp;IF(C236="","Add record ID; ",IF(AND(OR(B236="Evidence",B236="Test"),IF(B236="Evidence",COUNTIF(EvidenceTable[Evidence ID],C236),COUNTIF(TestsTable[Test ID],C236))=0),"Unknown record for selected type; ",""))&amp;IF(D236="","Explain relevance and limits; ","")&amp;IF(AND(A236&lt;&gt;"",B236&lt;&gt;"",C236&lt;&gt;"",COUNTIFS(DecisionSupportLinks[Decision ID],A236,DecisionSupportLinks[Record type],B236,DecisionSupportLinks[Record ID],C236)&gt;1),"Duplicate reference; ","")&amp;IF(AND(C236&lt;&gt;"",OR(B236="Evidence",B236="Test"),IF(B236="Evidence",COUNTIF(EvidenceTable[Evidence ID],C236),COUNTIF(TestsTable[Test ID],C236))=1,COUNTIF(DecisionsTable[Decision ID],A236)=1),IF(IF(B236="Evidence",COUNTIFS(EvidenceTable[Evidence ID],C236,EvidenceTable[Claim ID],INDEX(DecisionsTable[Claim ID],MATCH(A236,DecisionsTable[Decision ID],0))),COUNTIFS(TestsTable[Test ID],C236,TestsTable[Claim ID],INDEX(DecisionsTable[Claim ID],MATCH(A236,DecisionsTable[Decision ID],0))))=0,"Record belongs to another claim; ",""),""))</f>
      </c>
      <c r="F236" s="32" t="str">
        <f>IF(OR(A236="",B236="",C236=""),"",COUNTIFS($A$217:A236,A236,$B$217:B236,B236,$C$217:C236,"&lt;&gt;"))</f>
      </c>
      <c r="G236" s="32" t="str">
        <f>IF(F236="","",A236&amp;"__"&amp;B236&amp;"__"&amp;F236)</f>
      </c>
      <c r="H236" s="32" t="str">
        <f>IF(F236="","",IF(F236=1,C236,INDEX($H$216:H235,MATCH(A236&amp;"__"&amp;B236&amp;"__"&amp;(F236-1),$G$216:G235,0))&amp;", "&amp;C236))</f>
      </c>
      <c r="I236" s="32" t="str">
        <f>IF(COUNTA(A236:D236)=0,"",IF(E236="",0,1))</f>
      </c>
    </row>
    <row r="237" ht="46" customHeight="1">
      <c r="A237" s="20"/>
      <c r="B237" s="20"/>
      <c r="C237" s="20"/>
      <c r="D237" s="20"/>
      <c r="E237" s="32" t="str">
        <f>IF(COUNTA(A237:D237)=0,"",IF(A237="","Add decision link; ",IF(AND(COUNTIF(DecisionsTable[Decision ID],A237)=0,A237&lt;&gt;'Review Summary'!$B$6),"Unknown decision; ",""))&amp;IF(B237="","Select record type; ",IF(AND(B237&lt;&gt;"Evidence",B237&lt;&gt;"Test"),"Choose Evidence or Test; ",""))&amp;IF(C237="","Add record ID; ",IF(AND(OR(B237="Evidence",B237="Test"),IF(B237="Evidence",COUNTIF(EvidenceTable[Evidence ID],C237),COUNTIF(TestsTable[Test ID],C237))=0),"Unknown record for selected type; ",""))&amp;IF(D237="","Explain relevance and limits; ","")&amp;IF(AND(A237&lt;&gt;"",B237&lt;&gt;"",C237&lt;&gt;"",COUNTIFS(DecisionSupportLinks[Decision ID],A237,DecisionSupportLinks[Record type],B237,DecisionSupportLinks[Record ID],C237)&gt;1),"Duplicate reference; ","")&amp;IF(AND(C237&lt;&gt;"",OR(B237="Evidence",B237="Test"),IF(B237="Evidence",COUNTIF(EvidenceTable[Evidence ID],C237),COUNTIF(TestsTable[Test ID],C237))=1,COUNTIF(DecisionsTable[Decision ID],A237)=1),IF(IF(B237="Evidence",COUNTIFS(EvidenceTable[Evidence ID],C237,EvidenceTable[Claim ID],INDEX(DecisionsTable[Claim ID],MATCH(A237,DecisionsTable[Decision ID],0))),COUNTIFS(TestsTable[Test ID],C237,TestsTable[Claim ID],INDEX(DecisionsTable[Claim ID],MATCH(A237,DecisionsTable[Decision ID],0))))=0,"Record belongs to another claim; ",""),""))</f>
      </c>
      <c r="F237" s="32" t="str">
        <f>IF(OR(A237="",B237="",C237=""),"",COUNTIFS($A$217:A237,A237,$B$217:B237,B237,$C$217:C237,"&lt;&gt;"))</f>
      </c>
      <c r="G237" s="32" t="str">
        <f>IF(F237="","",A237&amp;"__"&amp;B237&amp;"__"&amp;F237)</f>
      </c>
      <c r="H237" s="32" t="str">
        <f>IF(F237="","",IF(F237=1,C237,INDEX($H$216:H236,MATCH(A237&amp;"__"&amp;B237&amp;"__"&amp;(F237-1),$G$216:G236,0))&amp;", "&amp;C237))</f>
      </c>
      <c r="I237" s="32" t="str">
        <f>IF(COUNTA(A237:D237)=0,"",IF(E237="",0,1))</f>
      </c>
    </row>
    <row r="238" ht="46" customHeight="1">
      <c r="A238" s="20"/>
      <c r="B238" s="20"/>
      <c r="C238" s="20"/>
      <c r="D238" s="20"/>
      <c r="E238" s="32" t="str">
        <f>IF(COUNTA(A238:D238)=0,"",IF(A238="","Add decision link; ",IF(AND(COUNTIF(DecisionsTable[Decision ID],A238)=0,A238&lt;&gt;'Review Summary'!$B$6),"Unknown decision; ",""))&amp;IF(B238="","Select record type; ",IF(AND(B238&lt;&gt;"Evidence",B238&lt;&gt;"Test"),"Choose Evidence or Test; ",""))&amp;IF(C238="","Add record ID; ",IF(AND(OR(B238="Evidence",B238="Test"),IF(B238="Evidence",COUNTIF(EvidenceTable[Evidence ID],C238),COUNTIF(TestsTable[Test ID],C238))=0),"Unknown record for selected type; ",""))&amp;IF(D238="","Explain relevance and limits; ","")&amp;IF(AND(A238&lt;&gt;"",B238&lt;&gt;"",C238&lt;&gt;"",COUNTIFS(DecisionSupportLinks[Decision ID],A238,DecisionSupportLinks[Record type],B238,DecisionSupportLinks[Record ID],C238)&gt;1),"Duplicate reference; ","")&amp;IF(AND(C238&lt;&gt;"",OR(B238="Evidence",B238="Test"),IF(B238="Evidence",COUNTIF(EvidenceTable[Evidence ID],C238),COUNTIF(TestsTable[Test ID],C238))=1,COUNTIF(DecisionsTable[Decision ID],A238)=1),IF(IF(B238="Evidence",COUNTIFS(EvidenceTable[Evidence ID],C238,EvidenceTable[Claim ID],INDEX(DecisionsTable[Claim ID],MATCH(A238,DecisionsTable[Decision ID],0))),COUNTIFS(TestsTable[Test ID],C238,TestsTable[Claim ID],INDEX(DecisionsTable[Claim ID],MATCH(A238,DecisionsTable[Decision ID],0))))=0,"Record belongs to another claim; ",""),""))</f>
      </c>
      <c r="F238" s="32" t="str">
        <f>IF(OR(A238="",B238="",C238=""),"",COUNTIFS($A$217:A238,A238,$B$217:B238,B238,$C$217:C238,"&lt;&gt;"))</f>
      </c>
      <c r="G238" s="32" t="str">
        <f>IF(F238="","",A238&amp;"__"&amp;B238&amp;"__"&amp;F238)</f>
      </c>
      <c r="H238" s="32" t="str">
        <f>IF(F238="","",IF(F238=1,C238,INDEX($H$216:H237,MATCH(A238&amp;"__"&amp;B238&amp;"__"&amp;(F238-1),$G$216:G237,0))&amp;", "&amp;C238))</f>
      </c>
      <c r="I238" s="32" t="str">
        <f>IF(COUNTA(A238:D238)=0,"",IF(E238="",0,1))</f>
      </c>
    </row>
    <row r="239" ht="46" customHeight="1">
      <c r="A239" s="20"/>
      <c r="B239" s="20"/>
      <c r="C239" s="20"/>
      <c r="D239" s="20"/>
      <c r="E239" s="32" t="str">
        <f>IF(COUNTA(A239:D239)=0,"",IF(A239="","Add decision link; ",IF(AND(COUNTIF(DecisionsTable[Decision ID],A239)=0,A239&lt;&gt;'Review Summary'!$B$6),"Unknown decision; ",""))&amp;IF(B239="","Select record type; ",IF(AND(B239&lt;&gt;"Evidence",B239&lt;&gt;"Test"),"Choose Evidence or Test; ",""))&amp;IF(C239="","Add record ID; ",IF(AND(OR(B239="Evidence",B239="Test"),IF(B239="Evidence",COUNTIF(EvidenceTable[Evidence ID],C239),COUNTIF(TestsTable[Test ID],C239))=0),"Unknown record for selected type; ",""))&amp;IF(D239="","Explain relevance and limits; ","")&amp;IF(AND(A239&lt;&gt;"",B239&lt;&gt;"",C239&lt;&gt;"",COUNTIFS(DecisionSupportLinks[Decision ID],A239,DecisionSupportLinks[Record type],B239,DecisionSupportLinks[Record ID],C239)&gt;1),"Duplicate reference; ","")&amp;IF(AND(C239&lt;&gt;"",OR(B239="Evidence",B239="Test"),IF(B239="Evidence",COUNTIF(EvidenceTable[Evidence ID],C239),COUNTIF(TestsTable[Test ID],C239))=1,COUNTIF(DecisionsTable[Decision ID],A239)=1),IF(IF(B239="Evidence",COUNTIFS(EvidenceTable[Evidence ID],C239,EvidenceTable[Claim ID],INDEX(DecisionsTable[Claim ID],MATCH(A239,DecisionsTable[Decision ID],0))),COUNTIFS(TestsTable[Test ID],C239,TestsTable[Claim ID],INDEX(DecisionsTable[Claim ID],MATCH(A239,DecisionsTable[Decision ID],0))))=0,"Record belongs to another claim; ",""),""))</f>
      </c>
      <c r="F239" s="32" t="str">
        <f>IF(OR(A239="",B239="",C239=""),"",COUNTIFS($A$217:A239,A239,$B$217:B239,B239,$C$217:C239,"&lt;&gt;"))</f>
      </c>
      <c r="G239" s="32" t="str">
        <f>IF(F239="","",A239&amp;"__"&amp;B239&amp;"__"&amp;F239)</f>
      </c>
      <c r="H239" s="32" t="str">
        <f>IF(F239="","",IF(F239=1,C239,INDEX($H$216:H238,MATCH(A239&amp;"__"&amp;B239&amp;"__"&amp;(F239-1),$G$216:G238,0))&amp;", "&amp;C239))</f>
      </c>
      <c r="I239" s="32" t="str">
        <f>IF(COUNTA(A239:D239)=0,"",IF(E239="",0,1))</f>
      </c>
    </row>
    <row r="240" ht="46" customHeight="1">
      <c r="A240" s="20"/>
      <c r="B240" s="20"/>
      <c r="C240" s="20"/>
      <c r="D240" s="20"/>
      <c r="E240" s="32" t="str">
        <f>IF(COUNTA(A240:D240)=0,"",IF(A240="","Add decision link; ",IF(AND(COUNTIF(DecisionsTable[Decision ID],A240)=0,A240&lt;&gt;'Review Summary'!$B$6),"Unknown decision; ",""))&amp;IF(B240="","Select record type; ",IF(AND(B240&lt;&gt;"Evidence",B240&lt;&gt;"Test"),"Choose Evidence or Test; ",""))&amp;IF(C240="","Add record ID; ",IF(AND(OR(B240="Evidence",B240="Test"),IF(B240="Evidence",COUNTIF(EvidenceTable[Evidence ID],C240),COUNTIF(TestsTable[Test ID],C240))=0),"Unknown record for selected type; ",""))&amp;IF(D240="","Explain relevance and limits; ","")&amp;IF(AND(A240&lt;&gt;"",B240&lt;&gt;"",C240&lt;&gt;"",COUNTIFS(DecisionSupportLinks[Decision ID],A240,DecisionSupportLinks[Record type],B240,DecisionSupportLinks[Record ID],C240)&gt;1),"Duplicate reference; ","")&amp;IF(AND(C240&lt;&gt;"",OR(B240="Evidence",B240="Test"),IF(B240="Evidence",COUNTIF(EvidenceTable[Evidence ID],C240),COUNTIF(TestsTable[Test ID],C240))=1,COUNTIF(DecisionsTable[Decision ID],A240)=1),IF(IF(B240="Evidence",COUNTIFS(EvidenceTable[Evidence ID],C240,EvidenceTable[Claim ID],INDEX(DecisionsTable[Claim ID],MATCH(A240,DecisionsTable[Decision ID],0))),COUNTIFS(TestsTable[Test ID],C240,TestsTable[Claim ID],INDEX(DecisionsTable[Claim ID],MATCH(A240,DecisionsTable[Decision ID],0))))=0,"Record belongs to another claim; ",""),""))</f>
      </c>
      <c r="F240" s="32" t="str">
        <f>IF(OR(A240="",B240="",C240=""),"",COUNTIFS($A$217:A240,A240,$B$217:B240,B240,$C$217:C240,"&lt;&gt;"))</f>
      </c>
      <c r="G240" s="32" t="str">
        <f>IF(F240="","",A240&amp;"__"&amp;B240&amp;"__"&amp;F240)</f>
      </c>
      <c r="H240" s="32" t="str">
        <f>IF(F240="","",IF(F240=1,C240,INDEX($H$216:H239,MATCH(A240&amp;"__"&amp;B240&amp;"__"&amp;(F240-1),$G$216:G239,0))&amp;", "&amp;C240))</f>
      </c>
      <c r="I240" s="32" t="str">
        <f>IF(COUNTA(A240:D240)=0,"",IF(E240="",0,1))</f>
      </c>
    </row>
    <row r="241" ht="46" customHeight="1">
      <c r="A241" s="20"/>
      <c r="B241" s="20"/>
      <c r="C241" s="20"/>
      <c r="D241" s="20"/>
      <c r="E241" s="32" t="str">
        <f>IF(COUNTA(A241:D241)=0,"",IF(A241="","Add decision link; ",IF(AND(COUNTIF(DecisionsTable[Decision ID],A241)=0,A241&lt;&gt;'Review Summary'!$B$6),"Unknown decision; ",""))&amp;IF(B241="","Select record type; ",IF(AND(B241&lt;&gt;"Evidence",B241&lt;&gt;"Test"),"Choose Evidence or Test; ",""))&amp;IF(C241="","Add record ID; ",IF(AND(OR(B241="Evidence",B241="Test"),IF(B241="Evidence",COUNTIF(EvidenceTable[Evidence ID],C241),COUNTIF(TestsTable[Test ID],C241))=0),"Unknown record for selected type; ",""))&amp;IF(D241="","Explain relevance and limits; ","")&amp;IF(AND(A241&lt;&gt;"",B241&lt;&gt;"",C241&lt;&gt;"",COUNTIFS(DecisionSupportLinks[Decision ID],A241,DecisionSupportLinks[Record type],B241,DecisionSupportLinks[Record ID],C241)&gt;1),"Duplicate reference; ","")&amp;IF(AND(C241&lt;&gt;"",OR(B241="Evidence",B241="Test"),IF(B241="Evidence",COUNTIF(EvidenceTable[Evidence ID],C241),COUNTIF(TestsTable[Test ID],C241))=1,COUNTIF(DecisionsTable[Decision ID],A241)=1),IF(IF(B241="Evidence",COUNTIFS(EvidenceTable[Evidence ID],C241,EvidenceTable[Claim ID],INDEX(DecisionsTable[Claim ID],MATCH(A241,DecisionsTable[Decision ID],0))),COUNTIFS(TestsTable[Test ID],C241,TestsTable[Claim ID],INDEX(DecisionsTable[Claim ID],MATCH(A241,DecisionsTable[Decision ID],0))))=0,"Record belongs to another claim; ",""),""))</f>
      </c>
      <c r="F241" s="32" t="str">
        <f>IF(OR(A241="",B241="",C241=""),"",COUNTIFS($A$217:A241,A241,$B$217:B241,B241,$C$217:C241,"&lt;&gt;"))</f>
      </c>
      <c r="G241" s="32" t="str">
        <f>IF(F241="","",A241&amp;"__"&amp;B241&amp;"__"&amp;F241)</f>
      </c>
      <c r="H241" s="32" t="str">
        <f>IF(F241="","",IF(F241=1,C241,INDEX($H$216:H240,MATCH(A241&amp;"__"&amp;B241&amp;"__"&amp;(F241-1),$G$216:G240,0))&amp;", "&amp;C241))</f>
      </c>
      <c r="I241" s="32" t="str">
        <f>IF(COUNTA(A241:D241)=0,"",IF(E241="",0,1))</f>
      </c>
    </row>
    <row r="242" ht="46" customHeight="1">
      <c r="A242" s="20"/>
      <c r="B242" s="20"/>
      <c r="C242" s="20"/>
      <c r="D242" s="20"/>
      <c r="E242" s="32" t="str">
        <f>IF(COUNTA(A242:D242)=0,"",IF(A242="","Add decision link; ",IF(AND(COUNTIF(DecisionsTable[Decision ID],A242)=0,A242&lt;&gt;'Review Summary'!$B$6),"Unknown decision; ",""))&amp;IF(B242="","Select record type; ",IF(AND(B242&lt;&gt;"Evidence",B242&lt;&gt;"Test"),"Choose Evidence or Test; ",""))&amp;IF(C242="","Add record ID; ",IF(AND(OR(B242="Evidence",B242="Test"),IF(B242="Evidence",COUNTIF(EvidenceTable[Evidence ID],C242),COUNTIF(TestsTable[Test ID],C242))=0),"Unknown record for selected type; ",""))&amp;IF(D242="","Explain relevance and limits; ","")&amp;IF(AND(A242&lt;&gt;"",B242&lt;&gt;"",C242&lt;&gt;"",COUNTIFS(DecisionSupportLinks[Decision ID],A242,DecisionSupportLinks[Record type],B242,DecisionSupportLinks[Record ID],C242)&gt;1),"Duplicate reference; ","")&amp;IF(AND(C242&lt;&gt;"",OR(B242="Evidence",B242="Test"),IF(B242="Evidence",COUNTIF(EvidenceTable[Evidence ID],C242),COUNTIF(TestsTable[Test ID],C242))=1,COUNTIF(DecisionsTable[Decision ID],A242)=1),IF(IF(B242="Evidence",COUNTIFS(EvidenceTable[Evidence ID],C242,EvidenceTable[Claim ID],INDEX(DecisionsTable[Claim ID],MATCH(A242,DecisionsTable[Decision ID],0))),COUNTIFS(TestsTable[Test ID],C242,TestsTable[Claim ID],INDEX(DecisionsTable[Claim ID],MATCH(A242,DecisionsTable[Decision ID],0))))=0,"Record belongs to another claim; ",""),""))</f>
      </c>
      <c r="F242" s="32" t="str">
        <f>IF(OR(A242="",B242="",C242=""),"",COUNTIFS($A$217:A242,A242,$B$217:B242,B242,$C$217:C242,"&lt;&gt;"))</f>
      </c>
      <c r="G242" s="32" t="str">
        <f>IF(F242="","",A242&amp;"__"&amp;B242&amp;"__"&amp;F242)</f>
      </c>
      <c r="H242" s="32" t="str">
        <f>IF(F242="","",IF(F242=1,C242,INDEX($H$216:H241,MATCH(A242&amp;"__"&amp;B242&amp;"__"&amp;(F242-1),$G$216:G241,0))&amp;", "&amp;C242))</f>
      </c>
      <c r="I242" s="32" t="str">
        <f>IF(COUNTA(A242:D242)=0,"",IF(E242="",0,1))</f>
      </c>
    </row>
    <row r="243" ht="46" customHeight="1">
      <c r="A243" s="20"/>
      <c r="B243" s="20"/>
      <c r="C243" s="20"/>
      <c r="D243" s="20"/>
      <c r="E243" s="32" t="str">
        <f>IF(COUNTA(A243:D243)=0,"",IF(A243="","Add decision link; ",IF(AND(COUNTIF(DecisionsTable[Decision ID],A243)=0,A243&lt;&gt;'Review Summary'!$B$6),"Unknown decision; ",""))&amp;IF(B243="","Select record type; ",IF(AND(B243&lt;&gt;"Evidence",B243&lt;&gt;"Test"),"Choose Evidence or Test; ",""))&amp;IF(C243="","Add record ID; ",IF(AND(OR(B243="Evidence",B243="Test"),IF(B243="Evidence",COUNTIF(EvidenceTable[Evidence ID],C243),COUNTIF(TestsTable[Test ID],C243))=0),"Unknown record for selected type; ",""))&amp;IF(D243="","Explain relevance and limits; ","")&amp;IF(AND(A243&lt;&gt;"",B243&lt;&gt;"",C243&lt;&gt;"",COUNTIFS(DecisionSupportLinks[Decision ID],A243,DecisionSupportLinks[Record type],B243,DecisionSupportLinks[Record ID],C243)&gt;1),"Duplicate reference; ","")&amp;IF(AND(C243&lt;&gt;"",OR(B243="Evidence",B243="Test"),IF(B243="Evidence",COUNTIF(EvidenceTable[Evidence ID],C243),COUNTIF(TestsTable[Test ID],C243))=1,COUNTIF(DecisionsTable[Decision ID],A243)=1),IF(IF(B243="Evidence",COUNTIFS(EvidenceTable[Evidence ID],C243,EvidenceTable[Claim ID],INDEX(DecisionsTable[Claim ID],MATCH(A243,DecisionsTable[Decision ID],0))),COUNTIFS(TestsTable[Test ID],C243,TestsTable[Claim ID],INDEX(DecisionsTable[Claim ID],MATCH(A243,DecisionsTable[Decision ID],0))))=0,"Record belongs to another claim; ",""),""))</f>
      </c>
      <c r="F243" s="32" t="str">
        <f>IF(OR(A243="",B243="",C243=""),"",COUNTIFS($A$217:A243,A243,$B$217:B243,B243,$C$217:C243,"&lt;&gt;"))</f>
      </c>
      <c r="G243" s="32" t="str">
        <f>IF(F243="","",A243&amp;"__"&amp;B243&amp;"__"&amp;F243)</f>
      </c>
      <c r="H243" s="32" t="str">
        <f>IF(F243="","",IF(F243=1,C243,INDEX($H$216:H242,MATCH(A243&amp;"__"&amp;B243&amp;"__"&amp;(F243-1),$G$216:G242,0))&amp;", "&amp;C243))</f>
      </c>
      <c r="I243" s="32" t="str">
        <f>IF(COUNTA(A243:D243)=0,"",IF(E243="",0,1))</f>
      </c>
    </row>
    <row r="244" ht="46" customHeight="1">
      <c r="A244" s="20"/>
      <c r="B244" s="20"/>
      <c r="C244" s="20"/>
      <c r="D244" s="20"/>
      <c r="E244" s="32" t="str">
        <f>IF(COUNTA(A244:D244)=0,"",IF(A244="","Add decision link; ",IF(AND(COUNTIF(DecisionsTable[Decision ID],A244)=0,A244&lt;&gt;'Review Summary'!$B$6),"Unknown decision; ",""))&amp;IF(B244="","Select record type; ",IF(AND(B244&lt;&gt;"Evidence",B244&lt;&gt;"Test"),"Choose Evidence or Test; ",""))&amp;IF(C244="","Add record ID; ",IF(AND(OR(B244="Evidence",B244="Test"),IF(B244="Evidence",COUNTIF(EvidenceTable[Evidence ID],C244),COUNTIF(TestsTable[Test ID],C244))=0),"Unknown record for selected type; ",""))&amp;IF(D244="","Explain relevance and limits; ","")&amp;IF(AND(A244&lt;&gt;"",B244&lt;&gt;"",C244&lt;&gt;"",COUNTIFS(DecisionSupportLinks[Decision ID],A244,DecisionSupportLinks[Record type],B244,DecisionSupportLinks[Record ID],C244)&gt;1),"Duplicate reference; ","")&amp;IF(AND(C244&lt;&gt;"",OR(B244="Evidence",B244="Test"),IF(B244="Evidence",COUNTIF(EvidenceTable[Evidence ID],C244),COUNTIF(TestsTable[Test ID],C244))=1,COUNTIF(DecisionsTable[Decision ID],A244)=1),IF(IF(B244="Evidence",COUNTIFS(EvidenceTable[Evidence ID],C244,EvidenceTable[Claim ID],INDEX(DecisionsTable[Claim ID],MATCH(A244,DecisionsTable[Decision ID],0))),COUNTIFS(TestsTable[Test ID],C244,TestsTable[Claim ID],INDEX(DecisionsTable[Claim ID],MATCH(A244,DecisionsTable[Decision ID],0))))=0,"Record belongs to another claim; ",""),""))</f>
      </c>
      <c r="F244" s="32" t="str">
        <f>IF(OR(A244="",B244="",C244=""),"",COUNTIFS($A$217:A244,A244,$B$217:B244,B244,$C$217:C244,"&lt;&gt;"))</f>
      </c>
      <c r="G244" s="32" t="str">
        <f>IF(F244="","",A244&amp;"__"&amp;B244&amp;"__"&amp;F244)</f>
      </c>
      <c r="H244" s="32" t="str">
        <f>IF(F244="","",IF(F244=1,C244,INDEX($H$216:H243,MATCH(A244&amp;"__"&amp;B244&amp;"__"&amp;(F244-1),$G$216:G243,0))&amp;", "&amp;C244))</f>
      </c>
      <c r="I244" s="32" t="str">
        <f>IF(COUNTA(A244:D244)=0,"",IF(E244="",0,1))</f>
      </c>
    </row>
    <row r="245" ht="46" customHeight="1">
      <c r="A245" s="20"/>
      <c r="B245" s="20"/>
      <c r="C245" s="20"/>
      <c r="D245" s="20"/>
      <c r="E245" s="32" t="str">
        <f>IF(COUNTA(A245:D245)=0,"",IF(A245="","Add decision link; ",IF(AND(COUNTIF(DecisionsTable[Decision ID],A245)=0,A245&lt;&gt;'Review Summary'!$B$6),"Unknown decision; ",""))&amp;IF(B245="","Select record type; ",IF(AND(B245&lt;&gt;"Evidence",B245&lt;&gt;"Test"),"Choose Evidence or Test; ",""))&amp;IF(C245="","Add record ID; ",IF(AND(OR(B245="Evidence",B245="Test"),IF(B245="Evidence",COUNTIF(EvidenceTable[Evidence ID],C245),COUNTIF(TestsTable[Test ID],C245))=0),"Unknown record for selected type; ",""))&amp;IF(D245="","Explain relevance and limits; ","")&amp;IF(AND(A245&lt;&gt;"",B245&lt;&gt;"",C245&lt;&gt;"",COUNTIFS(DecisionSupportLinks[Decision ID],A245,DecisionSupportLinks[Record type],B245,DecisionSupportLinks[Record ID],C245)&gt;1),"Duplicate reference; ","")&amp;IF(AND(C245&lt;&gt;"",OR(B245="Evidence",B245="Test"),IF(B245="Evidence",COUNTIF(EvidenceTable[Evidence ID],C245),COUNTIF(TestsTable[Test ID],C245))=1,COUNTIF(DecisionsTable[Decision ID],A245)=1),IF(IF(B245="Evidence",COUNTIFS(EvidenceTable[Evidence ID],C245,EvidenceTable[Claim ID],INDEX(DecisionsTable[Claim ID],MATCH(A245,DecisionsTable[Decision ID],0))),COUNTIFS(TestsTable[Test ID],C245,TestsTable[Claim ID],INDEX(DecisionsTable[Claim ID],MATCH(A245,DecisionsTable[Decision ID],0))))=0,"Record belongs to another claim; ",""),""))</f>
      </c>
      <c r="F245" s="32" t="str">
        <f>IF(OR(A245="",B245="",C245=""),"",COUNTIFS($A$217:A245,A245,$B$217:B245,B245,$C$217:C245,"&lt;&gt;"))</f>
      </c>
      <c r="G245" s="32" t="str">
        <f>IF(F245="","",A245&amp;"__"&amp;B245&amp;"__"&amp;F245)</f>
      </c>
      <c r="H245" s="32" t="str">
        <f>IF(F245="","",IF(F245=1,C245,INDEX($H$216:H244,MATCH(A245&amp;"__"&amp;B245&amp;"__"&amp;(F245-1),$G$216:G244,0))&amp;", "&amp;C245))</f>
      </c>
      <c r="I245" s="32" t="str">
        <f>IF(COUNTA(A245:D245)=0,"",IF(E245="",0,1))</f>
      </c>
    </row>
    <row r="246" ht="46" customHeight="1">
      <c r="A246" s="20"/>
      <c r="B246" s="20"/>
      <c r="C246" s="20"/>
      <c r="D246" s="20"/>
      <c r="E246" s="32" t="str">
        <f>IF(COUNTA(A246:D246)=0,"",IF(A246="","Add decision link; ",IF(AND(COUNTIF(DecisionsTable[Decision ID],A246)=0,A246&lt;&gt;'Review Summary'!$B$6),"Unknown decision; ",""))&amp;IF(B246="","Select record type; ",IF(AND(B246&lt;&gt;"Evidence",B246&lt;&gt;"Test"),"Choose Evidence or Test; ",""))&amp;IF(C246="","Add record ID; ",IF(AND(OR(B246="Evidence",B246="Test"),IF(B246="Evidence",COUNTIF(EvidenceTable[Evidence ID],C246),COUNTIF(TestsTable[Test ID],C246))=0),"Unknown record for selected type; ",""))&amp;IF(D246="","Explain relevance and limits; ","")&amp;IF(AND(A246&lt;&gt;"",B246&lt;&gt;"",C246&lt;&gt;"",COUNTIFS(DecisionSupportLinks[Decision ID],A246,DecisionSupportLinks[Record type],B246,DecisionSupportLinks[Record ID],C246)&gt;1),"Duplicate reference; ","")&amp;IF(AND(C246&lt;&gt;"",OR(B246="Evidence",B246="Test"),IF(B246="Evidence",COUNTIF(EvidenceTable[Evidence ID],C246),COUNTIF(TestsTable[Test ID],C246))=1,COUNTIF(DecisionsTable[Decision ID],A246)=1),IF(IF(B246="Evidence",COUNTIFS(EvidenceTable[Evidence ID],C246,EvidenceTable[Claim ID],INDEX(DecisionsTable[Claim ID],MATCH(A246,DecisionsTable[Decision ID],0))),COUNTIFS(TestsTable[Test ID],C246,TestsTable[Claim ID],INDEX(DecisionsTable[Claim ID],MATCH(A246,DecisionsTable[Decision ID],0))))=0,"Record belongs to another claim; ",""),""))</f>
      </c>
      <c r="F246" s="32" t="str">
        <f>IF(OR(A246="",B246="",C246=""),"",COUNTIFS($A$217:A246,A246,$B$217:B246,B246,$C$217:C246,"&lt;&gt;"))</f>
      </c>
      <c r="G246" s="32" t="str">
        <f>IF(F246="","",A246&amp;"__"&amp;B246&amp;"__"&amp;F246)</f>
      </c>
      <c r="H246" s="32" t="str">
        <f>IF(F246="","",IF(F246=1,C246,INDEX($H$216:H245,MATCH(A246&amp;"__"&amp;B246&amp;"__"&amp;(F246-1),$G$216:G245,0))&amp;", "&amp;C246))</f>
      </c>
      <c r="I246" s="32" t="str">
        <f>IF(COUNTA(A246:D246)=0,"",IF(E246="",0,1))</f>
      </c>
    </row>
    <row r="247" ht="46" customHeight="1">
      <c r="A247" s="20"/>
      <c r="B247" s="20"/>
      <c r="C247" s="20"/>
      <c r="D247" s="20"/>
      <c r="E247" s="32" t="str">
        <f>IF(COUNTA(A247:D247)=0,"",IF(A247="","Add decision link; ",IF(AND(COUNTIF(DecisionsTable[Decision ID],A247)=0,A247&lt;&gt;'Review Summary'!$B$6),"Unknown decision; ",""))&amp;IF(B247="","Select record type; ",IF(AND(B247&lt;&gt;"Evidence",B247&lt;&gt;"Test"),"Choose Evidence or Test; ",""))&amp;IF(C247="","Add record ID; ",IF(AND(OR(B247="Evidence",B247="Test"),IF(B247="Evidence",COUNTIF(EvidenceTable[Evidence ID],C247),COUNTIF(TestsTable[Test ID],C247))=0),"Unknown record for selected type; ",""))&amp;IF(D247="","Explain relevance and limits; ","")&amp;IF(AND(A247&lt;&gt;"",B247&lt;&gt;"",C247&lt;&gt;"",COUNTIFS(DecisionSupportLinks[Decision ID],A247,DecisionSupportLinks[Record type],B247,DecisionSupportLinks[Record ID],C247)&gt;1),"Duplicate reference; ","")&amp;IF(AND(C247&lt;&gt;"",OR(B247="Evidence",B247="Test"),IF(B247="Evidence",COUNTIF(EvidenceTable[Evidence ID],C247),COUNTIF(TestsTable[Test ID],C247))=1,COUNTIF(DecisionsTable[Decision ID],A247)=1),IF(IF(B247="Evidence",COUNTIFS(EvidenceTable[Evidence ID],C247,EvidenceTable[Claim ID],INDEX(DecisionsTable[Claim ID],MATCH(A247,DecisionsTable[Decision ID],0))),COUNTIFS(TestsTable[Test ID],C247,TestsTable[Claim ID],INDEX(DecisionsTable[Claim ID],MATCH(A247,DecisionsTable[Decision ID],0))))=0,"Record belongs to another claim; ",""),""))</f>
      </c>
      <c r="F247" s="32" t="str">
        <f>IF(OR(A247="",B247="",C247=""),"",COUNTIFS($A$217:A247,A247,$B$217:B247,B247,$C$217:C247,"&lt;&gt;"))</f>
      </c>
      <c r="G247" s="32" t="str">
        <f>IF(F247="","",A247&amp;"__"&amp;B247&amp;"__"&amp;F247)</f>
      </c>
      <c r="H247" s="32" t="str">
        <f>IF(F247="","",IF(F247=1,C247,INDEX($H$216:H246,MATCH(A247&amp;"__"&amp;B247&amp;"__"&amp;(F247-1),$G$216:G246,0))&amp;", "&amp;C247))</f>
      </c>
      <c r="I247" s="32" t="str">
        <f>IF(COUNTA(A247:D247)=0,"",IF(E247="",0,1))</f>
      </c>
    </row>
    <row r="248" ht="46" customHeight="1">
      <c r="A248" s="20"/>
      <c r="B248" s="20"/>
      <c r="C248" s="20"/>
      <c r="D248" s="20"/>
      <c r="E248" s="32" t="str">
        <f>IF(COUNTA(A248:D248)=0,"",IF(A248="","Add decision link; ",IF(AND(COUNTIF(DecisionsTable[Decision ID],A248)=0,A248&lt;&gt;'Review Summary'!$B$6),"Unknown decision; ",""))&amp;IF(B248="","Select record type; ",IF(AND(B248&lt;&gt;"Evidence",B248&lt;&gt;"Test"),"Choose Evidence or Test; ",""))&amp;IF(C248="","Add record ID; ",IF(AND(OR(B248="Evidence",B248="Test"),IF(B248="Evidence",COUNTIF(EvidenceTable[Evidence ID],C248),COUNTIF(TestsTable[Test ID],C248))=0),"Unknown record for selected type; ",""))&amp;IF(D248="","Explain relevance and limits; ","")&amp;IF(AND(A248&lt;&gt;"",B248&lt;&gt;"",C248&lt;&gt;"",COUNTIFS(DecisionSupportLinks[Decision ID],A248,DecisionSupportLinks[Record type],B248,DecisionSupportLinks[Record ID],C248)&gt;1),"Duplicate reference; ","")&amp;IF(AND(C248&lt;&gt;"",OR(B248="Evidence",B248="Test"),IF(B248="Evidence",COUNTIF(EvidenceTable[Evidence ID],C248),COUNTIF(TestsTable[Test ID],C248))=1,COUNTIF(DecisionsTable[Decision ID],A248)=1),IF(IF(B248="Evidence",COUNTIFS(EvidenceTable[Evidence ID],C248,EvidenceTable[Claim ID],INDEX(DecisionsTable[Claim ID],MATCH(A248,DecisionsTable[Decision ID],0))),COUNTIFS(TestsTable[Test ID],C248,TestsTable[Claim ID],INDEX(DecisionsTable[Claim ID],MATCH(A248,DecisionsTable[Decision ID],0))))=0,"Record belongs to another claim; ",""),""))</f>
      </c>
      <c r="F248" s="32" t="str">
        <f>IF(OR(A248="",B248="",C248=""),"",COUNTIFS($A$217:A248,A248,$B$217:B248,B248,$C$217:C248,"&lt;&gt;"))</f>
      </c>
      <c r="G248" s="32" t="str">
        <f>IF(F248="","",A248&amp;"__"&amp;B248&amp;"__"&amp;F248)</f>
      </c>
      <c r="H248" s="32" t="str">
        <f>IF(F248="","",IF(F248=1,C248,INDEX($H$216:H247,MATCH(A248&amp;"__"&amp;B248&amp;"__"&amp;(F248-1),$G$216:G247,0))&amp;", "&amp;C248))</f>
      </c>
      <c r="I248" s="32" t="str">
        <f>IF(COUNTA(A248:D248)=0,"",IF(E248="",0,1))</f>
      </c>
    </row>
    <row r="249" ht="46" customHeight="1">
      <c r="A249" s="20"/>
      <c r="B249" s="20"/>
      <c r="C249" s="20"/>
      <c r="D249" s="20"/>
      <c r="E249" s="32" t="str">
        <f>IF(COUNTA(A249:D249)=0,"",IF(A249="","Add decision link; ",IF(AND(COUNTIF(DecisionsTable[Decision ID],A249)=0,A249&lt;&gt;'Review Summary'!$B$6),"Unknown decision; ",""))&amp;IF(B249="","Select record type; ",IF(AND(B249&lt;&gt;"Evidence",B249&lt;&gt;"Test"),"Choose Evidence or Test; ",""))&amp;IF(C249="","Add record ID; ",IF(AND(OR(B249="Evidence",B249="Test"),IF(B249="Evidence",COUNTIF(EvidenceTable[Evidence ID],C249),COUNTIF(TestsTable[Test ID],C249))=0),"Unknown record for selected type; ",""))&amp;IF(D249="","Explain relevance and limits; ","")&amp;IF(AND(A249&lt;&gt;"",B249&lt;&gt;"",C249&lt;&gt;"",COUNTIFS(DecisionSupportLinks[Decision ID],A249,DecisionSupportLinks[Record type],B249,DecisionSupportLinks[Record ID],C249)&gt;1),"Duplicate reference; ","")&amp;IF(AND(C249&lt;&gt;"",OR(B249="Evidence",B249="Test"),IF(B249="Evidence",COUNTIF(EvidenceTable[Evidence ID],C249),COUNTIF(TestsTable[Test ID],C249))=1,COUNTIF(DecisionsTable[Decision ID],A249)=1),IF(IF(B249="Evidence",COUNTIFS(EvidenceTable[Evidence ID],C249,EvidenceTable[Claim ID],INDEX(DecisionsTable[Claim ID],MATCH(A249,DecisionsTable[Decision ID],0))),COUNTIFS(TestsTable[Test ID],C249,TestsTable[Claim ID],INDEX(DecisionsTable[Claim ID],MATCH(A249,DecisionsTable[Decision ID],0))))=0,"Record belongs to another claim; ",""),""))</f>
      </c>
      <c r="F249" s="32" t="str">
        <f>IF(OR(A249="",B249="",C249=""),"",COUNTIFS($A$217:A249,A249,$B$217:B249,B249,$C$217:C249,"&lt;&gt;"))</f>
      </c>
      <c r="G249" s="32" t="str">
        <f>IF(F249="","",A249&amp;"__"&amp;B249&amp;"__"&amp;F249)</f>
      </c>
      <c r="H249" s="32" t="str">
        <f>IF(F249="","",IF(F249=1,C249,INDEX($H$216:H248,MATCH(A249&amp;"__"&amp;B249&amp;"__"&amp;(F249-1),$G$216:G248,0))&amp;", "&amp;C249))</f>
      </c>
      <c r="I249" s="32" t="str">
        <f>IF(COUNTA(A249:D249)=0,"",IF(E249="",0,1))</f>
      </c>
    </row>
    <row r="250" ht="46" customHeight="1">
      <c r="A250" s="20"/>
      <c r="B250" s="20"/>
      <c r="C250" s="20"/>
      <c r="D250" s="20"/>
      <c r="E250" s="32" t="str">
        <f>IF(COUNTA(A250:D250)=0,"",IF(A250="","Add decision link; ",IF(AND(COUNTIF(DecisionsTable[Decision ID],A250)=0,A250&lt;&gt;'Review Summary'!$B$6),"Unknown decision; ",""))&amp;IF(B250="","Select record type; ",IF(AND(B250&lt;&gt;"Evidence",B250&lt;&gt;"Test"),"Choose Evidence or Test; ",""))&amp;IF(C250="","Add record ID; ",IF(AND(OR(B250="Evidence",B250="Test"),IF(B250="Evidence",COUNTIF(EvidenceTable[Evidence ID],C250),COUNTIF(TestsTable[Test ID],C250))=0),"Unknown record for selected type; ",""))&amp;IF(D250="","Explain relevance and limits; ","")&amp;IF(AND(A250&lt;&gt;"",B250&lt;&gt;"",C250&lt;&gt;"",COUNTIFS(DecisionSupportLinks[Decision ID],A250,DecisionSupportLinks[Record type],B250,DecisionSupportLinks[Record ID],C250)&gt;1),"Duplicate reference; ","")&amp;IF(AND(C250&lt;&gt;"",OR(B250="Evidence",B250="Test"),IF(B250="Evidence",COUNTIF(EvidenceTable[Evidence ID],C250),COUNTIF(TestsTable[Test ID],C250))=1,COUNTIF(DecisionsTable[Decision ID],A250)=1),IF(IF(B250="Evidence",COUNTIFS(EvidenceTable[Evidence ID],C250,EvidenceTable[Claim ID],INDEX(DecisionsTable[Claim ID],MATCH(A250,DecisionsTable[Decision ID],0))),COUNTIFS(TestsTable[Test ID],C250,TestsTable[Claim ID],INDEX(DecisionsTable[Claim ID],MATCH(A250,DecisionsTable[Decision ID],0))))=0,"Record belongs to another claim; ",""),""))</f>
      </c>
      <c r="F250" s="32" t="str">
        <f>IF(OR(A250="",B250="",C250=""),"",COUNTIFS($A$217:A250,A250,$B$217:B250,B250,$C$217:C250,"&lt;&gt;"))</f>
      </c>
      <c r="G250" s="32" t="str">
        <f>IF(F250="","",A250&amp;"__"&amp;B250&amp;"__"&amp;F250)</f>
      </c>
      <c r="H250" s="32" t="str">
        <f>IF(F250="","",IF(F250=1,C250,INDEX($H$216:H249,MATCH(A250&amp;"__"&amp;B250&amp;"__"&amp;(F250-1),$G$216:G249,0))&amp;", "&amp;C250))</f>
      </c>
      <c r="I250" s="32" t="str">
        <f>IF(COUNTA(A250:D250)=0,"",IF(E250="",0,1))</f>
      </c>
    </row>
    <row r="251" ht="46" customHeight="1">
      <c r="A251" s="20"/>
      <c r="B251" s="20"/>
      <c r="C251" s="20"/>
      <c r="D251" s="20"/>
      <c r="E251" s="32" t="str">
        <f>IF(COUNTA(A251:D251)=0,"",IF(A251="","Add decision link; ",IF(AND(COUNTIF(DecisionsTable[Decision ID],A251)=0,A251&lt;&gt;'Review Summary'!$B$6),"Unknown decision; ",""))&amp;IF(B251="","Select record type; ",IF(AND(B251&lt;&gt;"Evidence",B251&lt;&gt;"Test"),"Choose Evidence or Test; ",""))&amp;IF(C251="","Add record ID; ",IF(AND(OR(B251="Evidence",B251="Test"),IF(B251="Evidence",COUNTIF(EvidenceTable[Evidence ID],C251),COUNTIF(TestsTable[Test ID],C251))=0),"Unknown record for selected type; ",""))&amp;IF(D251="","Explain relevance and limits; ","")&amp;IF(AND(A251&lt;&gt;"",B251&lt;&gt;"",C251&lt;&gt;"",COUNTIFS(DecisionSupportLinks[Decision ID],A251,DecisionSupportLinks[Record type],B251,DecisionSupportLinks[Record ID],C251)&gt;1),"Duplicate reference; ","")&amp;IF(AND(C251&lt;&gt;"",OR(B251="Evidence",B251="Test"),IF(B251="Evidence",COUNTIF(EvidenceTable[Evidence ID],C251),COUNTIF(TestsTable[Test ID],C251))=1,COUNTIF(DecisionsTable[Decision ID],A251)=1),IF(IF(B251="Evidence",COUNTIFS(EvidenceTable[Evidence ID],C251,EvidenceTable[Claim ID],INDEX(DecisionsTable[Claim ID],MATCH(A251,DecisionsTable[Decision ID],0))),COUNTIFS(TestsTable[Test ID],C251,TestsTable[Claim ID],INDEX(DecisionsTable[Claim ID],MATCH(A251,DecisionsTable[Decision ID],0))))=0,"Record belongs to another claim; ",""),""))</f>
      </c>
      <c r="F251" s="32" t="str">
        <f>IF(OR(A251="",B251="",C251=""),"",COUNTIFS($A$217:A251,A251,$B$217:B251,B251,$C$217:C251,"&lt;&gt;"))</f>
      </c>
      <c r="G251" s="32" t="str">
        <f>IF(F251="","",A251&amp;"__"&amp;B251&amp;"__"&amp;F251)</f>
      </c>
      <c r="H251" s="32" t="str">
        <f>IF(F251="","",IF(F251=1,C251,INDEX($H$216:H250,MATCH(A251&amp;"__"&amp;B251&amp;"__"&amp;(F251-1),$G$216:G250,0))&amp;", "&amp;C251))</f>
      </c>
      <c r="I251" s="32" t="str">
        <f>IF(COUNTA(A251:D251)=0,"",IF(E251="",0,1))</f>
      </c>
    </row>
    <row r="252" ht="46" customHeight="1">
      <c r="A252" s="20"/>
      <c r="B252" s="20"/>
      <c r="C252" s="20"/>
      <c r="D252" s="20"/>
      <c r="E252" s="32" t="str">
        <f>IF(COUNTA(A252:D252)=0,"",IF(A252="","Add decision link; ",IF(AND(COUNTIF(DecisionsTable[Decision ID],A252)=0,A252&lt;&gt;'Review Summary'!$B$6),"Unknown decision; ",""))&amp;IF(B252="","Select record type; ",IF(AND(B252&lt;&gt;"Evidence",B252&lt;&gt;"Test"),"Choose Evidence or Test; ",""))&amp;IF(C252="","Add record ID; ",IF(AND(OR(B252="Evidence",B252="Test"),IF(B252="Evidence",COUNTIF(EvidenceTable[Evidence ID],C252),COUNTIF(TestsTable[Test ID],C252))=0),"Unknown record for selected type; ",""))&amp;IF(D252="","Explain relevance and limits; ","")&amp;IF(AND(A252&lt;&gt;"",B252&lt;&gt;"",C252&lt;&gt;"",COUNTIFS(DecisionSupportLinks[Decision ID],A252,DecisionSupportLinks[Record type],B252,DecisionSupportLinks[Record ID],C252)&gt;1),"Duplicate reference; ","")&amp;IF(AND(C252&lt;&gt;"",OR(B252="Evidence",B252="Test"),IF(B252="Evidence",COUNTIF(EvidenceTable[Evidence ID],C252),COUNTIF(TestsTable[Test ID],C252))=1,COUNTIF(DecisionsTable[Decision ID],A252)=1),IF(IF(B252="Evidence",COUNTIFS(EvidenceTable[Evidence ID],C252,EvidenceTable[Claim ID],INDEX(DecisionsTable[Claim ID],MATCH(A252,DecisionsTable[Decision ID],0))),COUNTIFS(TestsTable[Test ID],C252,TestsTable[Claim ID],INDEX(DecisionsTable[Claim ID],MATCH(A252,DecisionsTable[Decision ID],0))))=0,"Record belongs to another claim; ",""),""))</f>
      </c>
      <c r="F252" s="32" t="str">
        <f>IF(OR(A252="",B252="",C252=""),"",COUNTIFS($A$217:A252,A252,$B$217:B252,B252,$C$217:C252,"&lt;&gt;"))</f>
      </c>
      <c r="G252" s="32" t="str">
        <f>IF(F252="","",A252&amp;"__"&amp;B252&amp;"__"&amp;F252)</f>
      </c>
      <c r="H252" s="32" t="str">
        <f>IF(F252="","",IF(F252=1,C252,INDEX($H$216:H251,MATCH(A252&amp;"__"&amp;B252&amp;"__"&amp;(F252-1),$G$216:G251,0))&amp;", "&amp;C252))</f>
      </c>
      <c r="I252" s="32" t="str">
        <f>IF(COUNTA(A252:D252)=0,"",IF(E252="",0,1))</f>
      </c>
    </row>
    <row r="253" ht="46" customHeight="1">
      <c r="A253" s="20"/>
      <c r="B253" s="20"/>
      <c r="C253" s="20"/>
      <c r="D253" s="20"/>
      <c r="E253" s="32" t="str">
        <f>IF(COUNTA(A253:D253)=0,"",IF(A253="","Add decision link; ",IF(AND(COUNTIF(DecisionsTable[Decision ID],A253)=0,A253&lt;&gt;'Review Summary'!$B$6),"Unknown decision; ",""))&amp;IF(B253="","Select record type; ",IF(AND(B253&lt;&gt;"Evidence",B253&lt;&gt;"Test"),"Choose Evidence or Test; ",""))&amp;IF(C253="","Add record ID; ",IF(AND(OR(B253="Evidence",B253="Test"),IF(B253="Evidence",COUNTIF(EvidenceTable[Evidence ID],C253),COUNTIF(TestsTable[Test ID],C253))=0),"Unknown record for selected type; ",""))&amp;IF(D253="","Explain relevance and limits; ","")&amp;IF(AND(A253&lt;&gt;"",B253&lt;&gt;"",C253&lt;&gt;"",COUNTIFS(DecisionSupportLinks[Decision ID],A253,DecisionSupportLinks[Record type],B253,DecisionSupportLinks[Record ID],C253)&gt;1),"Duplicate reference; ","")&amp;IF(AND(C253&lt;&gt;"",OR(B253="Evidence",B253="Test"),IF(B253="Evidence",COUNTIF(EvidenceTable[Evidence ID],C253),COUNTIF(TestsTable[Test ID],C253))=1,COUNTIF(DecisionsTable[Decision ID],A253)=1),IF(IF(B253="Evidence",COUNTIFS(EvidenceTable[Evidence ID],C253,EvidenceTable[Claim ID],INDEX(DecisionsTable[Claim ID],MATCH(A253,DecisionsTable[Decision ID],0))),COUNTIFS(TestsTable[Test ID],C253,TestsTable[Claim ID],INDEX(DecisionsTable[Claim ID],MATCH(A253,DecisionsTable[Decision ID],0))))=0,"Record belongs to another claim; ",""),""))</f>
      </c>
      <c r="F253" s="32" t="str">
        <f>IF(OR(A253="",B253="",C253=""),"",COUNTIFS($A$217:A253,A253,$B$217:B253,B253,$C$217:C253,"&lt;&gt;"))</f>
      </c>
      <c r="G253" s="32" t="str">
        <f>IF(F253="","",A253&amp;"__"&amp;B253&amp;"__"&amp;F253)</f>
      </c>
      <c r="H253" s="32" t="str">
        <f>IF(F253="","",IF(F253=1,C253,INDEX($H$216:H252,MATCH(A253&amp;"__"&amp;B253&amp;"__"&amp;(F253-1),$G$216:G252,0))&amp;", "&amp;C253))</f>
      </c>
      <c r="I253" s="32" t="str">
        <f>IF(COUNTA(A253:D253)=0,"",IF(E253="",0,1))</f>
      </c>
    </row>
    <row r="254" ht="46" customHeight="1">
      <c r="A254" s="20"/>
      <c r="B254" s="20"/>
      <c r="C254" s="20"/>
      <c r="D254" s="20"/>
      <c r="E254" s="32" t="str">
        <f>IF(COUNTA(A254:D254)=0,"",IF(A254="","Add decision link; ",IF(AND(COUNTIF(DecisionsTable[Decision ID],A254)=0,A254&lt;&gt;'Review Summary'!$B$6),"Unknown decision; ",""))&amp;IF(B254="","Select record type; ",IF(AND(B254&lt;&gt;"Evidence",B254&lt;&gt;"Test"),"Choose Evidence or Test; ",""))&amp;IF(C254="","Add record ID; ",IF(AND(OR(B254="Evidence",B254="Test"),IF(B254="Evidence",COUNTIF(EvidenceTable[Evidence ID],C254),COUNTIF(TestsTable[Test ID],C254))=0),"Unknown record for selected type; ",""))&amp;IF(D254="","Explain relevance and limits; ","")&amp;IF(AND(A254&lt;&gt;"",B254&lt;&gt;"",C254&lt;&gt;"",COUNTIFS(DecisionSupportLinks[Decision ID],A254,DecisionSupportLinks[Record type],B254,DecisionSupportLinks[Record ID],C254)&gt;1),"Duplicate reference; ","")&amp;IF(AND(C254&lt;&gt;"",OR(B254="Evidence",B254="Test"),IF(B254="Evidence",COUNTIF(EvidenceTable[Evidence ID],C254),COUNTIF(TestsTable[Test ID],C254))=1,COUNTIF(DecisionsTable[Decision ID],A254)=1),IF(IF(B254="Evidence",COUNTIFS(EvidenceTable[Evidence ID],C254,EvidenceTable[Claim ID],INDEX(DecisionsTable[Claim ID],MATCH(A254,DecisionsTable[Decision ID],0))),COUNTIFS(TestsTable[Test ID],C254,TestsTable[Claim ID],INDEX(DecisionsTable[Claim ID],MATCH(A254,DecisionsTable[Decision ID],0))))=0,"Record belongs to another claim; ",""),""))</f>
      </c>
      <c r="F254" s="32" t="str">
        <f>IF(OR(A254="",B254="",C254=""),"",COUNTIFS($A$217:A254,A254,$B$217:B254,B254,$C$217:C254,"&lt;&gt;"))</f>
      </c>
      <c r="G254" s="32" t="str">
        <f>IF(F254="","",A254&amp;"__"&amp;B254&amp;"__"&amp;F254)</f>
      </c>
      <c r="H254" s="32" t="str">
        <f>IF(F254="","",IF(F254=1,C254,INDEX($H$216:H253,MATCH(A254&amp;"__"&amp;B254&amp;"__"&amp;(F254-1),$G$216:G253,0))&amp;", "&amp;C254))</f>
      </c>
      <c r="I254" s="32" t="str">
        <f>IF(COUNTA(A254:D254)=0,"",IF(E254="",0,1))</f>
      </c>
    </row>
    <row r="255" ht="46" customHeight="1">
      <c r="A255" s="20"/>
      <c r="B255" s="20"/>
      <c r="C255" s="20"/>
      <c r="D255" s="20"/>
      <c r="E255" s="32" t="str">
        <f>IF(COUNTA(A255:D255)=0,"",IF(A255="","Add decision link; ",IF(AND(COUNTIF(DecisionsTable[Decision ID],A255)=0,A255&lt;&gt;'Review Summary'!$B$6),"Unknown decision; ",""))&amp;IF(B255="","Select record type; ",IF(AND(B255&lt;&gt;"Evidence",B255&lt;&gt;"Test"),"Choose Evidence or Test; ",""))&amp;IF(C255="","Add record ID; ",IF(AND(OR(B255="Evidence",B255="Test"),IF(B255="Evidence",COUNTIF(EvidenceTable[Evidence ID],C255),COUNTIF(TestsTable[Test ID],C255))=0),"Unknown record for selected type; ",""))&amp;IF(D255="","Explain relevance and limits; ","")&amp;IF(AND(A255&lt;&gt;"",B255&lt;&gt;"",C255&lt;&gt;"",COUNTIFS(DecisionSupportLinks[Decision ID],A255,DecisionSupportLinks[Record type],B255,DecisionSupportLinks[Record ID],C255)&gt;1),"Duplicate reference; ","")&amp;IF(AND(C255&lt;&gt;"",OR(B255="Evidence",B255="Test"),IF(B255="Evidence",COUNTIF(EvidenceTable[Evidence ID],C255),COUNTIF(TestsTable[Test ID],C255))=1,COUNTIF(DecisionsTable[Decision ID],A255)=1),IF(IF(B255="Evidence",COUNTIFS(EvidenceTable[Evidence ID],C255,EvidenceTable[Claim ID],INDEX(DecisionsTable[Claim ID],MATCH(A255,DecisionsTable[Decision ID],0))),COUNTIFS(TestsTable[Test ID],C255,TestsTable[Claim ID],INDEX(DecisionsTable[Claim ID],MATCH(A255,DecisionsTable[Decision ID],0))))=0,"Record belongs to another claim; ",""),""))</f>
      </c>
      <c r="F255" s="32" t="str">
        <f>IF(OR(A255="",B255="",C255=""),"",COUNTIFS($A$217:A255,A255,$B$217:B255,B255,$C$217:C255,"&lt;&gt;"))</f>
      </c>
      <c r="G255" s="32" t="str">
        <f>IF(F255="","",A255&amp;"__"&amp;B255&amp;"__"&amp;F255)</f>
      </c>
      <c r="H255" s="32" t="str">
        <f>IF(F255="","",IF(F255=1,C255,INDEX($H$216:H254,MATCH(A255&amp;"__"&amp;B255&amp;"__"&amp;(F255-1),$G$216:G254,0))&amp;", "&amp;C255))</f>
      </c>
      <c r="I255" s="32" t="str">
        <f>IF(COUNTA(A255:D255)=0,"",IF(E255="",0,1))</f>
      </c>
    </row>
    <row r="256" ht="46" customHeight="1">
      <c r="A256" s="20"/>
      <c r="B256" s="20"/>
      <c r="C256" s="20"/>
      <c r="D256" s="20"/>
      <c r="E256" s="32" t="str">
        <f>IF(COUNTA(A256:D256)=0,"",IF(A256="","Add decision link; ",IF(AND(COUNTIF(DecisionsTable[Decision ID],A256)=0,A256&lt;&gt;'Review Summary'!$B$6),"Unknown decision; ",""))&amp;IF(B256="","Select record type; ",IF(AND(B256&lt;&gt;"Evidence",B256&lt;&gt;"Test"),"Choose Evidence or Test; ",""))&amp;IF(C256="","Add record ID; ",IF(AND(OR(B256="Evidence",B256="Test"),IF(B256="Evidence",COUNTIF(EvidenceTable[Evidence ID],C256),COUNTIF(TestsTable[Test ID],C256))=0),"Unknown record for selected type; ",""))&amp;IF(D256="","Explain relevance and limits; ","")&amp;IF(AND(A256&lt;&gt;"",B256&lt;&gt;"",C256&lt;&gt;"",COUNTIFS(DecisionSupportLinks[Decision ID],A256,DecisionSupportLinks[Record type],B256,DecisionSupportLinks[Record ID],C256)&gt;1),"Duplicate reference; ","")&amp;IF(AND(C256&lt;&gt;"",OR(B256="Evidence",B256="Test"),IF(B256="Evidence",COUNTIF(EvidenceTable[Evidence ID],C256),COUNTIF(TestsTable[Test ID],C256))=1,COUNTIF(DecisionsTable[Decision ID],A256)=1),IF(IF(B256="Evidence",COUNTIFS(EvidenceTable[Evidence ID],C256,EvidenceTable[Claim ID],INDEX(DecisionsTable[Claim ID],MATCH(A256,DecisionsTable[Decision ID],0))),COUNTIFS(TestsTable[Test ID],C256,TestsTable[Claim ID],INDEX(DecisionsTable[Claim ID],MATCH(A256,DecisionsTable[Decision ID],0))))=0,"Record belongs to another claim; ",""),""))</f>
      </c>
      <c r="F256" s="32" t="str">
        <f>IF(OR(A256="",B256="",C256=""),"",COUNTIFS($A$217:A256,A256,$B$217:B256,B256,$C$217:C256,"&lt;&gt;"))</f>
      </c>
      <c r="G256" s="32" t="str">
        <f>IF(F256="","",A256&amp;"__"&amp;B256&amp;"__"&amp;F256)</f>
      </c>
      <c r="H256" s="32" t="str">
        <f>IF(F256="","",IF(F256=1,C256,INDEX($H$216:H255,MATCH(A256&amp;"__"&amp;B256&amp;"__"&amp;(F256-1),$G$216:G255,0))&amp;", "&amp;C256))</f>
      </c>
      <c r="I256" s="32" t="str">
        <f>IF(COUNTA(A256:D256)=0,"",IF(E256="",0,1))</f>
      </c>
    </row>
    <row r="257" ht="46" customHeight="1">
      <c r="A257" s="20"/>
      <c r="B257" s="20"/>
      <c r="C257" s="20"/>
      <c r="D257" s="20"/>
      <c r="E257" s="32" t="str">
        <f>IF(COUNTA(A257:D257)=0,"",IF(A257="","Add decision link; ",IF(AND(COUNTIF(DecisionsTable[Decision ID],A257)=0,A257&lt;&gt;'Review Summary'!$B$6),"Unknown decision; ",""))&amp;IF(B257="","Select record type; ",IF(AND(B257&lt;&gt;"Evidence",B257&lt;&gt;"Test"),"Choose Evidence or Test; ",""))&amp;IF(C257="","Add record ID; ",IF(AND(OR(B257="Evidence",B257="Test"),IF(B257="Evidence",COUNTIF(EvidenceTable[Evidence ID],C257),COUNTIF(TestsTable[Test ID],C257))=0),"Unknown record for selected type; ",""))&amp;IF(D257="","Explain relevance and limits; ","")&amp;IF(AND(A257&lt;&gt;"",B257&lt;&gt;"",C257&lt;&gt;"",COUNTIFS(DecisionSupportLinks[Decision ID],A257,DecisionSupportLinks[Record type],B257,DecisionSupportLinks[Record ID],C257)&gt;1),"Duplicate reference; ","")&amp;IF(AND(C257&lt;&gt;"",OR(B257="Evidence",B257="Test"),IF(B257="Evidence",COUNTIF(EvidenceTable[Evidence ID],C257),COUNTIF(TestsTable[Test ID],C257))=1,COUNTIF(DecisionsTable[Decision ID],A257)=1),IF(IF(B257="Evidence",COUNTIFS(EvidenceTable[Evidence ID],C257,EvidenceTable[Claim ID],INDEX(DecisionsTable[Claim ID],MATCH(A257,DecisionsTable[Decision ID],0))),COUNTIFS(TestsTable[Test ID],C257,TestsTable[Claim ID],INDEX(DecisionsTable[Claim ID],MATCH(A257,DecisionsTable[Decision ID],0))))=0,"Record belongs to another claim; ",""),""))</f>
      </c>
      <c r="F257" s="32" t="str">
        <f>IF(OR(A257="",B257="",C257=""),"",COUNTIFS($A$217:A257,A257,$B$217:B257,B257,$C$217:C257,"&lt;&gt;"))</f>
      </c>
      <c r="G257" s="32" t="str">
        <f>IF(F257="","",A257&amp;"__"&amp;B257&amp;"__"&amp;F257)</f>
      </c>
      <c r="H257" s="32" t="str">
        <f>IF(F257="","",IF(F257=1,C257,INDEX($H$216:H256,MATCH(A257&amp;"__"&amp;B257&amp;"__"&amp;(F257-1),$G$216:G256,0))&amp;", "&amp;C257))</f>
      </c>
      <c r="I257" s="32" t="str">
        <f>IF(COUNTA(A257:D257)=0,"",IF(E257="",0,1))</f>
      </c>
    </row>
    <row r="258" ht="46" customHeight="1">
      <c r="A258" s="20"/>
      <c r="B258" s="20"/>
      <c r="C258" s="20"/>
      <c r="D258" s="20"/>
      <c r="E258" s="32" t="str">
        <f>IF(COUNTA(A258:D258)=0,"",IF(A258="","Add decision link; ",IF(AND(COUNTIF(DecisionsTable[Decision ID],A258)=0,A258&lt;&gt;'Review Summary'!$B$6),"Unknown decision; ",""))&amp;IF(B258="","Select record type; ",IF(AND(B258&lt;&gt;"Evidence",B258&lt;&gt;"Test"),"Choose Evidence or Test; ",""))&amp;IF(C258="","Add record ID; ",IF(AND(OR(B258="Evidence",B258="Test"),IF(B258="Evidence",COUNTIF(EvidenceTable[Evidence ID],C258),COUNTIF(TestsTable[Test ID],C258))=0),"Unknown record for selected type; ",""))&amp;IF(D258="","Explain relevance and limits; ","")&amp;IF(AND(A258&lt;&gt;"",B258&lt;&gt;"",C258&lt;&gt;"",COUNTIFS(DecisionSupportLinks[Decision ID],A258,DecisionSupportLinks[Record type],B258,DecisionSupportLinks[Record ID],C258)&gt;1),"Duplicate reference; ","")&amp;IF(AND(C258&lt;&gt;"",OR(B258="Evidence",B258="Test"),IF(B258="Evidence",COUNTIF(EvidenceTable[Evidence ID],C258),COUNTIF(TestsTable[Test ID],C258))=1,COUNTIF(DecisionsTable[Decision ID],A258)=1),IF(IF(B258="Evidence",COUNTIFS(EvidenceTable[Evidence ID],C258,EvidenceTable[Claim ID],INDEX(DecisionsTable[Claim ID],MATCH(A258,DecisionsTable[Decision ID],0))),COUNTIFS(TestsTable[Test ID],C258,TestsTable[Claim ID],INDEX(DecisionsTable[Claim ID],MATCH(A258,DecisionsTable[Decision ID],0))))=0,"Record belongs to another claim; ",""),""))</f>
      </c>
      <c r="F258" s="32" t="str">
        <f>IF(OR(A258="",B258="",C258=""),"",COUNTIFS($A$217:A258,A258,$B$217:B258,B258,$C$217:C258,"&lt;&gt;"))</f>
      </c>
      <c r="G258" s="32" t="str">
        <f>IF(F258="","",A258&amp;"__"&amp;B258&amp;"__"&amp;F258)</f>
      </c>
      <c r="H258" s="32" t="str">
        <f>IF(F258="","",IF(F258=1,C258,INDEX($H$216:H257,MATCH(A258&amp;"__"&amp;B258&amp;"__"&amp;(F258-1),$G$216:G257,0))&amp;", "&amp;C258))</f>
      </c>
      <c r="I258" s="32" t="str">
        <f>IF(COUNTA(A258:D258)=0,"",IF(E258="",0,1))</f>
      </c>
    </row>
    <row r="259" ht="46" customHeight="1">
      <c r="A259" s="20"/>
      <c r="B259" s="20"/>
      <c r="C259" s="20"/>
      <c r="D259" s="20"/>
      <c r="E259" s="32" t="str">
        <f>IF(COUNTA(A259:D259)=0,"",IF(A259="","Add decision link; ",IF(AND(COUNTIF(DecisionsTable[Decision ID],A259)=0,A259&lt;&gt;'Review Summary'!$B$6),"Unknown decision; ",""))&amp;IF(B259="","Select record type; ",IF(AND(B259&lt;&gt;"Evidence",B259&lt;&gt;"Test"),"Choose Evidence or Test; ",""))&amp;IF(C259="","Add record ID; ",IF(AND(OR(B259="Evidence",B259="Test"),IF(B259="Evidence",COUNTIF(EvidenceTable[Evidence ID],C259),COUNTIF(TestsTable[Test ID],C259))=0),"Unknown record for selected type; ",""))&amp;IF(D259="","Explain relevance and limits; ","")&amp;IF(AND(A259&lt;&gt;"",B259&lt;&gt;"",C259&lt;&gt;"",COUNTIFS(DecisionSupportLinks[Decision ID],A259,DecisionSupportLinks[Record type],B259,DecisionSupportLinks[Record ID],C259)&gt;1),"Duplicate reference; ","")&amp;IF(AND(C259&lt;&gt;"",OR(B259="Evidence",B259="Test"),IF(B259="Evidence",COUNTIF(EvidenceTable[Evidence ID],C259),COUNTIF(TestsTable[Test ID],C259))=1,COUNTIF(DecisionsTable[Decision ID],A259)=1),IF(IF(B259="Evidence",COUNTIFS(EvidenceTable[Evidence ID],C259,EvidenceTable[Claim ID],INDEX(DecisionsTable[Claim ID],MATCH(A259,DecisionsTable[Decision ID],0))),COUNTIFS(TestsTable[Test ID],C259,TestsTable[Claim ID],INDEX(DecisionsTable[Claim ID],MATCH(A259,DecisionsTable[Decision ID],0))))=0,"Record belongs to another claim; ",""),""))</f>
      </c>
      <c r="F259" s="32" t="str">
        <f>IF(OR(A259="",B259="",C259=""),"",COUNTIFS($A$217:A259,A259,$B$217:B259,B259,$C$217:C259,"&lt;&gt;"))</f>
      </c>
      <c r="G259" s="32" t="str">
        <f>IF(F259="","",A259&amp;"__"&amp;B259&amp;"__"&amp;F259)</f>
      </c>
      <c r="H259" s="32" t="str">
        <f>IF(F259="","",IF(F259=1,C259,INDEX($H$216:H258,MATCH(A259&amp;"__"&amp;B259&amp;"__"&amp;(F259-1),$G$216:G258,0))&amp;", "&amp;C259))</f>
      </c>
      <c r="I259" s="32" t="str">
        <f>IF(COUNTA(A259:D259)=0,"",IF(E259="",0,1))</f>
      </c>
    </row>
    <row r="260" ht="46" customHeight="1">
      <c r="A260" s="20"/>
      <c r="B260" s="20"/>
      <c r="C260" s="20"/>
      <c r="D260" s="20"/>
      <c r="E260" s="32" t="str">
        <f>IF(COUNTA(A260:D260)=0,"",IF(A260="","Add decision link; ",IF(AND(COUNTIF(DecisionsTable[Decision ID],A260)=0,A260&lt;&gt;'Review Summary'!$B$6),"Unknown decision; ",""))&amp;IF(B260="","Select record type; ",IF(AND(B260&lt;&gt;"Evidence",B260&lt;&gt;"Test"),"Choose Evidence or Test; ",""))&amp;IF(C260="","Add record ID; ",IF(AND(OR(B260="Evidence",B260="Test"),IF(B260="Evidence",COUNTIF(EvidenceTable[Evidence ID],C260),COUNTIF(TestsTable[Test ID],C260))=0),"Unknown record for selected type; ",""))&amp;IF(D260="","Explain relevance and limits; ","")&amp;IF(AND(A260&lt;&gt;"",B260&lt;&gt;"",C260&lt;&gt;"",COUNTIFS(DecisionSupportLinks[Decision ID],A260,DecisionSupportLinks[Record type],B260,DecisionSupportLinks[Record ID],C260)&gt;1),"Duplicate reference; ","")&amp;IF(AND(C260&lt;&gt;"",OR(B260="Evidence",B260="Test"),IF(B260="Evidence",COUNTIF(EvidenceTable[Evidence ID],C260),COUNTIF(TestsTable[Test ID],C260))=1,COUNTIF(DecisionsTable[Decision ID],A260)=1),IF(IF(B260="Evidence",COUNTIFS(EvidenceTable[Evidence ID],C260,EvidenceTable[Claim ID],INDEX(DecisionsTable[Claim ID],MATCH(A260,DecisionsTable[Decision ID],0))),COUNTIFS(TestsTable[Test ID],C260,TestsTable[Claim ID],INDEX(DecisionsTable[Claim ID],MATCH(A260,DecisionsTable[Decision ID],0))))=0,"Record belongs to another claim; ",""),""))</f>
      </c>
      <c r="F260" s="32" t="str">
        <f>IF(OR(A260="",B260="",C260=""),"",COUNTIFS($A$217:A260,A260,$B$217:B260,B260,$C$217:C260,"&lt;&gt;"))</f>
      </c>
      <c r="G260" s="32" t="str">
        <f>IF(F260="","",A260&amp;"__"&amp;B260&amp;"__"&amp;F260)</f>
      </c>
      <c r="H260" s="32" t="str">
        <f>IF(F260="","",IF(F260=1,C260,INDEX($H$216:H259,MATCH(A260&amp;"__"&amp;B260&amp;"__"&amp;(F260-1),$G$216:G259,0))&amp;", "&amp;C260))</f>
      </c>
      <c r="I260" s="32" t="str">
        <f>IF(COUNTA(A260:D260)=0,"",IF(E260="",0,1))</f>
      </c>
    </row>
    <row r="261" ht="46" customHeight="1">
      <c r="A261" s="20"/>
      <c r="B261" s="20"/>
      <c r="C261" s="20"/>
      <c r="D261" s="20"/>
      <c r="E261" s="32" t="str">
        <f>IF(COUNTA(A261:D261)=0,"",IF(A261="","Add decision link; ",IF(AND(COUNTIF(DecisionsTable[Decision ID],A261)=0,A261&lt;&gt;'Review Summary'!$B$6),"Unknown decision; ",""))&amp;IF(B261="","Select record type; ",IF(AND(B261&lt;&gt;"Evidence",B261&lt;&gt;"Test"),"Choose Evidence or Test; ",""))&amp;IF(C261="","Add record ID; ",IF(AND(OR(B261="Evidence",B261="Test"),IF(B261="Evidence",COUNTIF(EvidenceTable[Evidence ID],C261),COUNTIF(TestsTable[Test ID],C261))=0),"Unknown record for selected type; ",""))&amp;IF(D261="","Explain relevance and limits; ","")&amp;IF(AND(A261&lt;&gt;"",B261&lt;&gt;"",C261&lt;&gt;"",COUNTIFS(DecisionSupportLinks[Decision ID],A261,DecisionSupportLinks[Record type],B261,DecisionSupportLinks[Record ID],C261)&gt;1),"Duplicate reference; ","")&amp;IF(AND(C261&lt;&gt;"",OR(B261="Evidence",B261="Test"),IF(B261="Evidence",COUNTIF(EvidenceTable[Evidence ID],C261),COUNTIF(TestsTable[Test ID],C261))=1,COUNTIF(DecisionsTable[Decision ID],A261)=1),IF(IF(B261="Evidence",COUNTIFS(EvidenceTable[Evidence ID],C261,EvidenceTable[Claim ID],INDEX(DecisionsTable[Claim ID],MATCH(A261,DecisionsTable[Decision ID],0))),COUNTIFS(TestsTable[Test ID],C261,TestsTable[Claim ID],INDEX(DecisionsTable[Claim ID],MATCH(A261,DecisionsTable[Decision ID],0))))=0,"Record belongs to another claim; ",""),""))</f>
      </c>
      <c r="F261" s="32" t="str">
        <f>IF(OR(A261="",B261="",C261=""),"",COUNTIFS($A$217:A261,A261,$B$217:B261,B261,$C$217:C261,"&lt;&gt;"))</f>
      </c>
      <c r="G261" s="32" t="str">
        <f>IF(F261="","",A261&amp;"__"&amp;B261&amp;"__"&amp;F261)</f>
      </c>
      <c r="H261" s="32" t="str">
        <f>IF(F261="","",IF(F261=1,C261,INDEX($H$216:H260,MATCH(A261&amp;"__"&amp;B261&amp;"__"&amp;(F261-1),$G$216:G260,0))&amp;", "&amp;C261))</f>
      </c>
      <c r="I261" s="32" t="str">
        <f>IF(COUNTA(A261:D261)=0,"",IF(E261="",0,1))</f>
      </c>
    </row>
    <row r="262" ht="46" customHeight="1">
      <c r="A262" s="20"/>
      <c r="B262" s="20"/>
      <c r="C262" s="20"/>
      <c r="D262" s="20"/>
      <c r="E262" s="32" t="str">
        <f>IF(COUNTA(A262:D262)=0,"",IF(A262="","Add decision link; ",IF(AND(COUNTIF(DecisionsTable[Decision ID],A262)=0,A262&lt;&gt;'Review Summary'!$B$6),"Unknown decision; ",""))&amp;IF(B262="","Select record type; ",IF(AND(B262&lt;&gt;"Evidence",B262&lt;&gt;"Test"),"Choose Evidence or Test; ",""))&amp;IF(C262="","Add record ID; ",IF(AND(OR(B262="Evidence",B262="Test"),IF(B262="Evidence",COUNTIF(EvidenceTable[Evidence ID],C262),COUNTIF(TestsTable[Test ID],C262))=0),"Unknown record for selected type; ",""))&amp;IF(D262="","Explain relevance and limits; ","")&amp;IF(AND(A262&lt;&gt;"",B262&lt;&gt;"",C262&lt;&gt;"",COUNTIFS(DecisionSupportLinks[Decision ID],A262,DecisionSupportLinks[Record type],B262,DecisionSupportLinks[Record ID],C262)&gt;1),"Duplicate reference; ","")&amp;IF(AND(C262&lt;&gt;"",OR(B262="Evidence",B262="Test"),IF(B262="Evidence",COUNTIF(EvidenceTable[Evidence ID],C262),COUNTIF(TestsTable[Test ID],C262))=1,COUNTIF(DecisionsTable[Decision ID],A262)=1),IF(IF(B262="Evidence",COUNTIFS(EvidenceTable[Evidence ID],C262,EvidenceTable[Claim ID],INDEX(DecisionsTable[Claim ID],MATCH(A262,DecisionsTable[Decision ID],0))),COUNTIFS(TestsTable[Test ID],C262,TestsTable[Claim ID],INDEX(DecisionsTable[Claim ID],MATCH(A262,DecisionsTable[Decision ID],0))))=0,"Record belongs to another claim; ",""),""))</f>
      </c>
      <c r="F262" s="32" t="str">
        <f>IF(OR(A262="",B262="",C262=""),"",COUNTIFS($A$217:A262,A262,$B$217:B262,B262,$C$217:C262,"&lt;&gt;"))</f>
      </c>
      <c r="G262" s="32" t="str">
        <f>IF(F262="","",A262&amp;"__"&amp;B262&amp;"__"&amp;F262)</f>
      </c>
      <c r="H262" s="32" t="str">
        <f>IF(F262="","",IF(F262=1,C262,INDEX($H$216:H261,MATCH(A262&amp;"__"&amp;B262&amp;"__"&amp;(F262-1),$G$216:G261,0))&amp;", "&amp;C262))</f>
      </c>
      <c r="I262" s="32" t="str">
        <f>IF(COUNTA(A262:D262)=0,"",IF(E262="",0,1))</f>
      </c>
    </row>
    <row r="263" ht="46" customHeight="1">
      <c r="A263" s="20"/>
      <c r="B263" s="20"/>
      <c r="C263" s="20"/>
      <c r="D263" s="20"/>
      <c r="E263" s="32" t="str">
        <f>IF(COUNTA(A263:D263)=0,"",IF(A263="","Add decision link; ",IF(AND(COUNTIF(DecisionsTable[Decision ID],A263)=0,A263&lt;&gt;'Review Summary'!$B$6),"Unknown decision; ",""))&amp;IF(B263="","Select record type; ",IF(AND(B263&lt;&gt;"Evidence",B263&lt;&gt;"Test"),"Choose Evidence or Test; ",""))&amp;IF(C263="","Add record ID; ",IF(AND(OR(B263="Evidence",B263="Test"),IF(B263="Evidence",COUNTIF(EvidenceTable[Evidence ID],C263),COUNTIF(TestsTable[Test ID],C263))=0),"Unknown record for selected type; ",""))&amp;IF(D263="","Explain relevance and limits; ","")&amp;IF(AND(A263&lt;&gt;"",B263&lt;&gt;"",C263&lt;&gt;"",COUNTIFS(DecisionSupportLinks[Decision ID],A263,DecisionSupportLinks[Record type],B263,DecisionSupportLinks[Record ID],C263)&gt;1),"Duplicate reference; ","")&amp;IF(AND(C263&lt;&gt;"",OR(B263="Evidence",B263="Test"),IF(B263="Evidence",COUNTIF(EvidenceTable[Evidence ID],C263),COUNTIF(TestsTable[Test ID],C263))=1,COUNTIF(DecisionsTable[Decision ID],A263)=1),IF(IF(B263="Evidence",COUNTIFS(EvidenceTable[Evidence ID],C263,EvidenceTable[Claim ID],INDEX(DecisionsTable[Claim ID],MATCH(A263,DecisionsTable[Decision ID],0))),COUNTIFS(TestsTable[Test ID],C263,TestsTable[Claim ID],INDEX(DecisionsTable[Claim ID],MATCH(A263,DecisionsTable[Decision ID],0))))=0,"Record belongs to another claim; ",""),""))</f>
      </c>
      <c r="F263" s="32" t="str">
        <f>IF(OR(A263="",B263="",C263=""),"",COUNTIFS($A$217:A263,A263,$B$217:B263,B263,$C$217:C263,"&lt;&gt;"))</f>
      </c>
      <c r="G263" s="32" t="str">
        <f>IF(F263="","",A263&amp;"__"&amp;B263&amp;"__"&amp;F263)</f>
      </c>
      <c r="H263" s="32" t="str">
        <f>IF(F263="","",IF(F263=1,C263,INDEX($H$216:H262,MATCH(A263&amp;"__"&amp;B263&amp;"__"&amp;(F263-1),$G$216:G262,0))&amp;", "&amp;C263))</f>
      </c>
      <c r="I263" s="32" t="str">
        <f>IF(COUNTA(A263:D263)=0,"",IF(E263="",0,1))</f>
      </c>
    </row>
    <row r="264" ht="46" customHeight="1">
      <c r="A264" s="20"/>
      <c r="B264" s="20"/>
      <c r="C264" s="20"/>
      <c r="D264" s="20"/>
      <c r="E264" s="32" t="str">
        <f>IF(COUNTA(A264:D264)=0,"",IF(A264="","Add decision link; ",IF(AND(COUNTIF(DecisionsTable[Decision ID],A264)=0,A264&lt;&gt;'Review Summary'!$B$6),"Unknown decision; ",""))&amp;IF(B264="","Select record type; ",IF(AND(B264&lt;&gt;"Evidence",B264&lt;&gt;"Test"),"Choose Evidence or Test; ",""))&amp;IF(C264="","Add record ID; ",IF(AND(OR(B264="Evidence",B264="Test"),IF(B264="Evidence",COUNTIF(EvidenceTable[Evidence ID],C264),COUNTIF(TestsTable[Test ID],C264))=0),"Unknown record for selected type; ",""))&amp;IF(D264="","Explain relevance and limits; ","")&amp;IF(AND(A264&lt;&gt;"",B264&lt;&gt;"",C264&lt;&gt;"",COUNTIFS(DecisionSupportLinks[Decision ID],A264,DecisionSupportLinks[Record type],B264,DecisionSupportLinks[Record ID],C264)&gt;1),"Duplicate reference; ","")&amp;IF(AND(C264&lt;&gt;"",OR(B264="Evidence",B264="Test"),IF(B264="Evidence",COUNTIF(EvidenceTable[Evidence ID],C264),COUNTIF(TestsTable[Test ID],C264))=1,COUNTIF(DecisionsTable[Decision ID],A264)=1),IF(IF(B264="Evidence",COUNTIFS(EvidenceTable[Evidence ID],C264,EvidenceTable[Claim ID],INDEX(DecisionsTable[Claim ID],MATCH(A264,DecisionsTable[Decision ID],0))),COUNTIFS(TestsTable[Test ID],C264,TestsTable[Claim ID],INDEX(DecisionsTable[Claim ID],MATCH(A264,DecisionsTable[Decision ID],0))))=0,"Record belongs to another claim; ",""),""))</f>
      </c>
      <c r="F264" s="32" t="str">
        <f>IF(OR(A264="",B264="",C264=""),"",COUNTIFS($A$217:A264,A264,$B$217:B264,B264,$C$217:C264,"&lt;&gt;"))</f>
      </c>
      <c r="G264" s="32" t="str">
        <f>IF(F264="","",A264&amp;"__"&amp;B264&amp;"__"&amp;F264)</f>
      </c>
      <c r="H264" s="32" t="str">
        <f>IF(F264="","",IF(F264=1,C264,INDEX($H$216:H263,MATCH(A264&amp;"__"&amp;B264&amp;"__"&amp;(F264-1),$G$216:G263,0))&amp;", "&amp;C264))</f>
      </c>
      <c r="I264" s="32" t="str">
        <f>IF(COUNTA(A264:D264)=0,"",IF(E264="",0,1))</f>
      </c>
    </row>
    <row r="265" ht="46" customHeight="1">
      <c r="A265" s="20"/>
      <c r="B265" s="20"/>
      <c r="C265" s="20"/>
      <c r="D265" s="20"/>
      <c r="E265" s="32" t="str">
        <f>IF(COUNTA(A265:D265)=0,"",IF(A265="","Add decision link; ",IF(AND(COUNTIF(DecisionsTable[Decision ID],A265)=0,A265&lt;&gt;'Review Summary'!$B$6),"Unknown decision; ",""))&amp;IF(B265="","Select record type; ",IF(AND(B265&lt;&gt;"Evidence",B265&lt;&gt;"Test"),"Choose Evidence or Test; ",""))&amp;IF(C265="","Add record ID; ",IF(AND(OR(B265="Evidence",B265="Test"),IF(B265="Evidence",COUNTIF(EvidenceTable[Evidence ID],C265),COUNTIF(TestsTable[Test ID],C265))=0),"Unknown record for selected type; ",""))&amp;IF(D265="","Explain relevance and limits; ","")&amp;IF(AND(A265&lt;&gt;"",B265&lt;&gt;"",C265&lt;&gt;"",COUNTIFS(DecisionSupportLinks[Decision ID],A265,DecisionSupportLinks[Record type],B265,DecisionSupportLinks[Record ID],C265)&gt;1),"Duplicate reference; ","")&amp;IF(AND(C265&lt;&gt;"",OR(B265="Evidence",B265="Test"),IF(B265="Evidence",COUNTIF(EvidenceTable[Evidence ID],C265),COUNTIF(TestsTable[Test ID],C265))=1,COUNTIF(DecisionsTable[Decision ID],A265)=1),IF(IF(B265="Evidence",COUNTIFS(EvidenceTable[Evidence ID],C265,EvidenceTable[Claim ID],INDEX(DecisionsTable[Claim ID],MATCH(A265,DecisionsTable[Decision ID],0))),COUNTIFS(TestsTable[Test ID],C265,TestsTable[Claim ID],INDEX(DecisionsTable[Claim ID],MATCH(A265,DecisionsTable[Decision ID],0))))=0,"Record belongs to another claim; ",""),""))</f>
      </c>
      <c r="F265" s="32" t="str">
        <f>IF(OR(A265="",B265="",C265=""),"",COUNTIFS($A$217:A265,A265,$B$217:B265,B265,$C$217:C265,"&lt;&gt;"))</f>
      </c>
      <c r="G265" s="32" t="str">
        <f>IF(F265="","",A265&amp;"__"&amp;B265&amp;"__"&amp;F265)</f>
      </c>
      <c r="H265" s="32" t="str">
        <f>IF(F265="","",IF(F265=1,C265,INDEX($H$216:H264,MATCH(A265&amp;"__"&amp;B265&amp;"__"&amp;(F265-1),$G$216:G264,0))&amp;", "&amp;C265))</f>
      </c>
      <c r="I265" s="32" t="str">
        <f>IF(COUNTA(A265:D265)=0,"",IF(E265="",0,1))</f>
      </c>
    </row>
    <row r="266" ht="46" customHeight="1">
      <c r="A266" s="20"/>
      <c r="B266" s="20"/>
      <c r="C266" s="20"/>
      <c r="D266" s="20"/>
      <c r="E266" s="32" t="str">
        <f>IF(COUNTA(A266:D266)=0,"",IF(A266="","Add decision link; ",IF(AND(COUNTIF(DecisionsTable[Decision ID],A266)=0,A266&lt;&gt;'Review Summary'!$B$6),"Unknown decision; ",""))&amp;IF(B266="","Select record type; ",IF(AND(B266&lt;&gt;"Evidence",B266&lt;&gt;"Test"),"Choose Evidence or Test; ",""))&amp;IF(C266="","Add record ID; ",IF(AND(OR(B266="Evidence",B266="Test"),IF(B266="Evidence",COUNTIF(EvidenceTable[Evidence ID],C266),COUNTIF(TestsTable[Test ID],C266))=0),"Unknown record for selected type; ",""))&amp;IF(D266="","Explain relevance and limits; ","")&amp;IF(AND(A266&lt;&gt;"",B266&lt;&gt;"",C266&lt;&gt;"",COUNTIFS(DecisionSupportLinks[Decision ID],A266,DecisionSupportLinks[Record type],B266,DecisionSupportLinks[Record ID],C266)&gt;1),"Duplicate reference; ","")&amp;IF(AND(C266&lt;&gt;"",OR(B266="Evidence",B266="Test"),IF(B266="Evidence",COUNTIF(EvidenceTable[Evidence ID],C266),COUNTIF(TestsTable[Test ID],C266))=1,COUNTIF(DecisionsTable[Decision ID],A266)=1),IF(IF(B266="Evidence",COUNTIFS(EvidenceTable[Evidence ID],C266,EvidenceTable[Claim ID],INDEX(DecisionsTable[Claim ID],MATCH(A266,DecisionsTable[Decision ID],0))),COUNTIFS(TestsTable[Test ID],C266,TestsTable[Claim ID],INDEX(DecisionsTable[Claim ID],MATCH(A266,DecisionsTable[Decision ID],0))))=0,"Record belongs to another claim; ",""),""))</f>
      </c>
      <c r="F266" s="32" t="str">
        <f>IF(OR(A266="",B266="",C266=""),"",COUNTIFS($A$217:A266,A266,$B$217:B266,B266,$C$217:C266,"&lt;&gt;"))</f>
      </c>
      <c r="G266" s="32" t="str">
        <f>IF(F266="","",A266&amp;"__"&amp;B266&amp;"__"&amp;F266)</f>
      </c>
      <c r="H266" s="32" t="str">
        <f>IF(F266="","",IF(F266=1,C266,INDEX($H$216:H265,MATCH(A266&amp;"__"&amp;B266&amp;"__"&amp;(F266-1),$G$216:G265,0))&amp;", "&amp;C266))</f>
      </c>
      <c r="I266" s="32" t="str">
        <f>IF(COUNTA(A266:D266)=0,"",IF(E266="",0,1))</f>
      </c>
    </row>
    <row r="267" ht="46" customHeight="1">
      <c r="A267" s="20"/>
      <c r="B267" s="20"/>
      <c r="C267" s="20"/>
      <c r="D267" s="20"/>
      <c r="E267" s="32" t="str">
        <f>IF(COUNTA(A267:D267)=0,"",IF(A267="","Add decision link; ",IF(AND(COUNTIF(DecisionsTable[Decision ID],A267)=0,A267&lt;&gt;'Review Summary'!$B$6),"Unknown decision; ",""))&amp;IF(B267="","Select record type; ",IF(AND(B267&lt;&gt;"Evidence",B267&lt;&gt;"Test"),"Choose Evidence or Test; ",""))&amp;IF(C267="","Add record ID; ",IF(AND(OR(B267="Evidence",B267="Test"),IF(B267="Evidence",COUNTIF(EvidenceTable[Evidence ID],C267),COUNTIF(TestsTable[Test ID],C267))=0),"Unknown record for selected type; ",""))&amp;IF(D267="","Explain relevance and limits; ","")&amp;IF(AND(A267&lt;&gt;"",B267&lt;&gt;"",C267&lt;&gt;"",COUNTIFS(DecisionSupportLinks[Decision ID],A267,DecisionSupportLinks[Record type],B267,DecisionSupportLinks[Record ID],C267)&gt;1),"Duplicate reference; ","")&amp;IF(AND(C267&lt;&gt;"",OR(B267="Evidence",B267="Test"),IF(B267="Evidence",COUNTIF(EvidenceTable[Evidence ID],C267),COUNTIF(TestsTable[Test ID],C267))=1,COUNTIF(DecisionsTable[Decision ID],A267)=1),IF(IF(B267="Evidence",COUNTIFS(EvidenceTable[Evidence ID],C267,EvidenceTable[Claim ID],INDEX(DecisionsTable[Claim ID],MATCH(A267,DecisionsTable[Decision ID],0))),COUNTIFS(TestsTable[Test ID],C267,TestsTable[Claim ID],INDEX(DecisionsTable[Claim ID],MATCH(A267,DecisionsTable[Decision ID],0))))=0,"Record belongs to another claim; ",""),""))</f>
      </c>
      <c r="F267" s="32" t="str">
        <f>IF(OR(A267="",B267="",C267=""),"",COUNTIFS($A$217:A267,A267,$B$217:B267,B267,$C$217:C267,"&lt;&gt;"))</f>
      </c>
      <c r="G267" s="32" t="str">
        <f>IF(F267="","",A267&amp;"__"&amp;B267&amp;"__"&amp;F267)</f>
      </c>
      <c r="H267" s="32" t="str">
        <f>IF(F267="","",IF(F267=1,C267,INDEX($H$216:H266,MATCH(A267&amp;"__"&amp;B267&amp;"__"&amp;(F267-1),$G$216:G266,0))&amp;", "&amp;C267))</f>
      </c>
      <c r="I267" s="32" t="str">
        <f>IF(COUNTA(A267:D267)=0,"",IF(E267="",0,1))</f>
      </c>
    </row>
    <row r="268" ht="46" customHeight="1">
      <c r="A268" s="20"/>
      <c r="B268" s="20"/>
      <c r="C268" s="20"/>
      <c r="D268" s="20"/>
      <c r="E268" s="32" t="str">
        <f>IF(COUNTA(A268:D268)=0,"",IF(A268="","Add decision link; ",IF(AND(COUNTIF(DecisionsTable[Decision ID],A268)=0,A268&lt;&gt;'Review Summary'!$B$6),"Unknown decision; ",""))&amp;IF(B268="","Select record type; ",IF(AND(B268&lt;&gt;"Evidence",B268&lt;&gt;"Test"),"Choose Evidence or Test; ",""))&amp;IF(C268="","Add record ID; ",IF(AND(OR(B268="Evidence",B268="Test"),IF(B268="Evidence",COUNTIF(EvidenceTable[Evidence ID],C268),COUNTIF(TestsTable[Test ID],C268))=0),"Unknown record for selected type; ",""))&amp;IF(D268="","Explain relevance and limits; ","")&amp;IF(AND(A268&lt;&gt;"",B268&lt;&gt;"",C268&lt;&gt;"",COUNTIFS(DecisionSupportLinks[Decision ID],A268,DecisionSupportLinks[Record type],B268,DecisionSupportLinks[Record ID],C268)&gt;1),"Duplicate reference; ","")&amp;IF(AND(C268&lt;&gt;"",OR(B268="Evidence",B268="Test"),IF(B268="Evidence",COUNTIF(EvidenceTable[Evidence ID],C268),COUNTIF(TestsTable[Test ID],C268))=1,COUNTIF(DecisionsTable[Decision ID],A268)=1),IF(IF(B268="Evidence",COUNTIFS(EvidenceTable[Evidence ID],C268,EvidenceTable[Claim ID],INDEX(DecisionsTable[Claim ID],MATCH(A268,DecisionsTable[Decision ID],0))),COUNTIFS(TestsTable[Test ID],C268,TestsTable[Claim ID],INDEX(DecisionsTable[Claim ID],MATCH(A268,DecisionsTable[Decision ID],0))))=0,"Record belongs to another claim; ",""),""))</f>
      </c>
      <c r="F268" s="32" t="str">
        <f>IF(OR(A268="",B268="",C268=""),"",COUNTIFS($A$217:A268,A268,$B$217:B268,B268,$C$217:C268,"&lt;&gt;"))</f>
      </c>
      <c r="G268" s="32" t="str">
        <f>IF(F268="","",A268&amp;"__"&amp;B268&amp;"__"&amp;F268)</f>
      </c>
      <c r="H268" s="32" t="str">
        <f>IF(F268="","",IF(F268=1,C268,INDEX($H$216:H267,MATCH(A268&amp;"__"&amp;B268&amp;"__"&amp;(F268-1),$G$216:G267,0))&amp;", "&amp;C268))</f>
      </c>
      <c r="I268" s="32" t="str">
        <f>IF(COUNTA(A268:D268)=0,"",IF(E268="",0,1))</f>
      </c>
    </row>
    <row r="269" ht="46" customHeight="1">
      <c r="A269" s="20"/>
      <c r="B269" s="20"/>
      <c r="C269" s="20"/>
      <c r="D269" s="20"/>
      <c r="E269" s="32" t="str">
        <f>IF(COUNTA(A269:D269)=0,"",IF(A269="","Add decision link; ",IF(AND(COUNTIF(DecisionsTable[Decision ID],A269)=0,A269&lt;&gt;'Review Summary'!$B$6),"Unknown decision; ",""))&amp;IF(B269="","Select record type; ",IF(AND(B269&lt;&gt;"Evidence",B269&lt;&gt;"Test"),"Choose Evidence or Test; ",""))&amp;IF(C269="","Add record ID; ",IF(AND(OR(B269="Evidence",B269="Test"),IF(B269="Evidence",COUNTIF(EvidenceTable[Evidence ID],C269),COUNTIF(TestsTable[Test ID],C269))=0),"Unknown record for selected type; ",""))&amp;IF(D269="","Explain relevance and limits; ","")&amp;IF(AND(A269&lt;&gt;"",B269&lt;&gt;"",C269&lt;&gt;"",COUNTIFS(DecisionSupportLinks[Decision ID],A269,DecisionSupportLinks[Record type],B269,DecisionSupportLinks[Record ID],C269)&gt;1),"Duplicate reference; ","")&amp;IF(AND(C269&lt;&gt;"",OR(B269="Evidence",B269="Test"),IF(B269="Evidence",COUNTIF(EvidenceTable[Evidence ID],C269),COUNTIF(TestsTable[Test ID],C269))=1,COUNTIF(DecisionsTable[Decision ID],A269)=1),IF(IF(B269="Evidence",COUNTIFS(EvidenceTable[Evidence ID],C269,EvidenceTable[Claim ID],INDEX(DecisionsTable[Claim ID],MATCH(A269,DecisionsTable[Decision ID],0))),COUNTIFS(TestsTable[Test ID],C269,TestsTable[Claim ID],INDEX(DecisionsTable[Claim ID],MATCH(A269,DecisionsTable[Decision ID],0))))=0,"Record belongs to another claim; ",""),""))</f>
      </c>
      <c r="F269" s="32" t="str">
        <f>IF(OR(A269="",B269="",C269=""),"",COUNTIFS($A$217:A269,A269,$B$217:B269,B269,$C$217:C269,"&lt;&gt;"))</f>
      </c>
      <c r="G269" s="32" t="str">
        <f>IF(F269="","",A269&amp;"__"&amp;B269&amp;"__"&amp;F269)</f>
      </c>
      <c r="H269" s="32" t="str">
        <f>IF(F269="","",IF(F269=1,C269,INDEX($H$216:H268,MATCH(A269&amp;"__"&amp;B269&amp;"__"&amp;(F269-1),$G$216:G268,0))&amp;", "&amp;C269))</f>
      </c>
      <c r="I269" s="32" t="str">
        <f>IF(COUNTA(A269:D269)=0,"",IF(E269="",0,1))</f>
      </c>
    </row>
    <row r="270" ht="46" customHeight="1">
      <c r="A270" s="20"/>
      <c r="B270" s="20"/>
      <c r="C270" s="20"/>
      <c r="D270" s="20"/>
      <c r="E270" s="32" t="str">
        <f>IF(COUNTA(A270:D270)=0,"",IF(A270="","Add decision link; ",IF(AND(COUNTIF(DecisionsTable[Decision ID],A270)=0,A270&lt;&gt;'Review Summary'!$B$6),"Unknown decision; ",""))&amp;IF(B270="","Select record type; ",IF(AND(B270&lt;&gt;"Evidence",B270&lt;&gt;"Test"),"Choose Evidence or Test; ",""))&amp;IF(C270="","Add record ID; ",IF(AND(OR(B270="Evidence",B270="Test"),IF(B270="Evidence",COUNTIF(EvidenceTable[Evidence ID],C270),COUNTIF(TestsTable[Test ID],C270))=0),"Unknown record for selected type; ",""))&amp;IF(D270="","Explain relevance and limits; ","")&amp;IF(AND(A270&lt;&gt;"",B270&lt;&gt;"",C270&lt;&gt;"",COUNTIFS(DecisionSupportLinks[Decision ID],A270,DecisionSupportLinks[Record type],B270,DecisionSupportLinks[Record ID],C270)&gt;1),"Duplicate reference; ","")&amp;IF(AND(C270&lt;&gt;"",OR(B270="Evidence",B270="Test"),IF(B270="Evidence",COUNTIF(EvidenceTable[Evidence ID],C270),COUNTIF(TestsTable[Test ID],C270))=1,COUNTIF(DecisionsTable[Decision ID],A270)=1),IF(IF(B270="Evidence",COUNTIFS(EvidenceTable[Evidence ID],C270,EvidenceTable[Claim ID],INDEX(DecisionsTable[Claim ID],MATCH(A270,DecisionsTable[Decision ID],0))),COUNTIFS(TestsTable[Test ID],C270,TestsTable[Claim ID],INDEX(DecisionsTable[Claim ID],MATCH(A270,DecisionsTable[Decision ID],0))))=0,"Record belongs to another claim; ",""),""))</f>
      </c>
      <c r="F270" s="32" t="str">
        <f>IF(OR(A270="",B270="",C270=""),"",COUNTIFS($A$217:A270,A270,$B$217:B270,B270,$C$217:C270,"&lt;&gt;"))</f>
      </c>
      <c r="G270" s="32" t="str">
        <f>IF(F270="","",A270&amp;"__"&amp;B270&amp;"__"&amp;F270)</f>
      </c>
      <c r="H270" s="32" t="str">
        <f>IF(F270="","",IF(F270=1,C270,INDEX($H$216:H269,MATCH(A270&amp;"__"&amp;B270&amp;"__"&amp;(F270-1),$G$216:G269,0))&amp;", "&amp;C270))</f>
      </c>
      <c r="I270" s="32" t="str">
        <f>IF(COUNTA(A270:D270)=0,"",IF(E270="",0,1))</f>
      </c>
    </row>
    <row r="271" ht="46" customHeight="1">
      <c r="A271" s="20"/>
      <c r="B271" s="20"/>
      <c r="C271" s="20"/>
      <c r="D271" s="20"/>
      <c r="E271" s="32" t="str">
        <f>IF(COUNTA(A271:D271)=0,"",IF(A271="","Add decision link; ",IF(AND(COUNTIF(DecisionsTable[Decision ID],A271)=0,A271&lt;&gt;'Review Summary'!$B$6),"Unknown decision; ",""))&amp;IF(B271="","Select record type; ",IF(AND(B271&lt;&gt;"Evidence",B271&lt;&gt;"Test"),"Choose Evidence or Test; ",""))&amp;IF(C271="","Add record ID; ",IF(AND(OR(B271="Evidence",B271="Test"),IF(B271="Evidence",COUNTIF(EvidenceTable[Evidence ID],C271),COUNTIF(TestsTable[Test ID],C271))=0),"Unknown record for selected type; ",""))&amp;IF(D271="","Explain relevance and limits; ","")&amp;IF(AND(A271&lt;&gt;"",B271&lt;&gt;"",C271&lt;&gt;"",COUNTIFS(DecisionSupportLinks[Decision ID],A271,DecisionSupportLinks[Record type],B271,DecisionSupportLinks[Record ID],C271)&gt;1),"Duplicate reference; ","")&amp;IF(AND(C271&lt;&gt;"",OR(B271="Evidence",B271="Test"),IF(B271="Evidence",COUNTIF(EvidenceTable[Evidence ID],C271),COUNTIF(TestsTable[Test ID],C271))=1,COUNTIF(DecisionsTable[Decision ID],A271)=1),IF(IF(B271="Evidence",COUNTIFS(EvidenceTable[Evidence ID],C271,EvidenceTable[Claim ID],INDEX(DecisionsTable[Claim ID],MATCH(A271,DecisionsTable[Decision ID],0))),COUNTIFS(TestsTable[Test ID],C271,TestsTable[Claim ID],INDEX(DecisionsTable[Claim ID],MATCH(A271,DecisionsTable[Decision ID],0))))=0,"Record belongs to another claim; ",""),""))</f>
      </c>
      <c r="F271" s="32" t="str">
        <f>IF(OR(A271="",B271="",C271=""),"",COUNTIFS($A$217:A271,A271,$B$217:B271,B271,$C$217:C271,"&lt;&gt;"))</f>
      </c>
      <c r="G271" s="32" t="str">
        <f>IF(F271="","",A271&amp;"__"&amp;B271&amp;"__"&amp;F271)</f>
      </c>
      <c r="H271" s="32" t="str">
        <f>IF(F271="","",IF(F271=1,C271,INDEX($H$216:H270,MATCH(A271&amp;"__"&amp;B271&amp;"__"&amp;(F271-1),$G$216:G270,0))&amp;", "&amp;C271))</f>
      </c>
      <c r="I271" s="32" t="str">
        <f>IF(COUNTA(A271:D271)=0,"",IF(E271="",0,1))</f>
      </c>
    </row>
    <row r="272" ht="46" customHeight="1">
      <c r="A272" s="20"/>
      <c r="B272" s="20"/>
      <c r="C272" s="20"/>
      <c r="D272" s="20"/>
      <c r="E272" s="32" t="str">
        <f>IF(COUNTA(A272:D272)=0,"",IF(A272="","Add decision link; ",IF(AND(COUNTIF(DecisionsTable[Decision ID],A272)=0,A272&lt;&gt;'Review Summary'!$B$6),"Unknown decision; ",""))&amp;IF(B272="","Select record type; ",IF(AND(B272&lt;&gt;"Evidence",B272&lt;&gt;"Test"),"Choose Evidence or Test; ",""))&amp;IF(C272="","Add record ID; ",IF(AND(OR(B272="Evidence",B272="Test"),IF(B272="Evidence",COUNTIF(EvidenceTable[Evidence ID],C272),COUNTIF(TestsTable[Test ID],C272))=0),"Unknown record for selected type; ",""))&amp;IF(D272="","Explain relevance and limits; ","")&amp;IF(AND(A272&lt;&gt;"",B272&lt;&gt;"",C272&lt;&gt;"",COUNTIFS(DecisionSupportLinks[Decision ID],A272,DecisionSupportLinks[Record type],B272,DecisionSupportLinks[Record ID],C272)&gt;1),"Duplicate reference; ","")&amp;IF(AND(C272&lt;&gt;"",OR(B272="Evidence",B272="Test"),IF(B272="Evidence",COUNTIF(EvidenceTable[Evidence ID],C272),COUNTIF(TestsTable[Test ID],C272))=1,COUNTIF(DecisionsTable[Decision ID],A272)=1),IF(IF(B272="Evidence",COUNTIFS(EvidenceTable[Evidence ID],C272,EvidenceTable[Claim ID],INDEX(DecisionsTable[Claim ID],MATCH(A272,DecisionsTable[Decision ID],0))),COUNTIFS(TestsTable[Test ID],C272,TestsTable[Claim ID],INDEX(DecisionsTable[Claim ID],MATCH(A272,DecisionsTable[Decision ID],0))))=0,"Record belongs to another claim; ",""),""))</f>
      </c>
      <c r="F272" s="32" t="str">
        <f>IF(OR(A272="",B272="",C272=""),"",COUNTIFS($A$217:A272,A272,$B$217:B272,B272,$C$217:C272,"&lt;&gt;"))</f>
      </c>
      <c r="G272" s="32" t="str">
        <f>IF(F272="","",A272&amp;"__"&amp;B272&amp;"__"&amp;F272)</f>
      </c>
      <c r="H272" s="32" t="str">
        <f>IF(F272="","",IF(F272=1,C272,INDEX($H$216:H271,MATCH(A272&amp;"__"&amp;B272&amp;"__"&amp;(F272-1),$G$216:G271,0))&amp;", "&amp;C272))</f>
      </c>
      <c r="I272" s="32" t="str">
        <f>IF(COUNTA(A272:D272)=0,"",IF(E272="",0,1))</f>
      </c>
    </row>
    <row r="273" ht="46" customHeight="1">
      <c r="A273" s="20"/>
      <c r="B273" s="20"/>
      <c r="C273" s="20"/>
      <c r="D273" s="20"/>
      <c r="E273" s="32" t="str">
        <f>IF(COUNTA(A273:D273)=0,"",IF(A273="","Add decision link; ",IF(AND(COUNTIF(DecisionsTable[Decision ID],A273)=0,A273&lt;&gt;'Review Summary'!$B$6),"Unknown decision; ",""))&amp;IF(B273="","Select record type; ",IF(AND(B273&lt;&gt;"Evidence",B273&lt;&gt;"Test"),"Choose Evidence or Test; ",""))&amp;IF(C273="","Add record ID; ",IF(AND(OR(B273="Evidence",B273="Test"),IF(B273="Evidence",COUNTIF(EvidenceTable[Evidence ID],C273),COUNTIF(TestsTable[Test ID],C273))=0),"Unknown record for selected type; ",""))&amp;IF(D273="","Explain relevance and limits; ","")&amp;IF(AND(A273&lt;&gt;"",B273&lt;&gt;"",C273&lt;&gt;"",COUNTIFS(DecisionSupportLinks[Decision ID],A273,DecisionSupportLinks[Record type],B273,DecisionSupportLinks[Record ID],C273)&gt;1),"Duplicate reference; ","")&amp;IF(AND(C273&lt;&gt;"",OR(B273="Evidence",B273="Test"),IF(B273="Evidence",COUNTIF(EvidenceTable[Evidence ID],C273),COUNTIF(TestsTable[Test ID],C273))=1,COUNTIF(DecisionsTable[Decision ID],A273)=1),IF(IF(B273="Evidence",COUNTIFS(EvidenceTable[Evidence ID],C273,EvidenceTable[Claim ID],INDEX(DecisionsTable[Claim ID],MATCH(A273,DecisionsTable[Decision ID],0))),COUNTIFS(TestsTable[Test ID],C273,TestsTable[Claim ID],INDEX(DecisionsTable[Claim ID],MATCH(A273,DecisionsTable[Decision ID],0))))=0,"Record belongs to another claim; ",""),""))</f>
      </c>
      <c r="F273" s="32" t="str">
        <f>IF(OR(A273="",B273="",C273=""),"",COUNTIFS($A$217:A273,A273,$B$217:B273,B273,$C$217:C273,"&lt;&gt;"))</f>
      </c>
      <c r="G273" s="32" t="str">
        <f>IF(F273="","",A273&amp;"__"&amp;B273&amp;"__"&amp;F273)</f>
      </c>
      <c r="H273" s="32" t="str">
        <f>IF(F273="","",IF(F273=1,C273,INDEX($H$216:H272,MATCH(A273&amp;"__"&amp;B273&amp;"__"&amp;(F273-1),$G$216:G272,0))&amp;", "&amp;C273))</f>
      </c>
      <c r="I273" s="32" t="str">
        <f>IF(COUNTA(A273:D273)=0,"",IF(E273="",0,1))</f>
      </c>
    </row>
    <row r="274" ht="46" customHeight="1">
      <c r="A274" s="20"/>
      <c r="B274" s="20"/>
      <c r="C274" s="20"/>
      <c r="D274" s="20"/>
      <c r="E274" s="32" t="str">
        <f>IF(COUNTA(A274:D274)=0,"",IF(A274="","Add decision link; ",IF(AND(COUNTIF(DecisionsTable[Decision ID],A274)=0,A274&lt;&gt;'Review Summary'!$B$6),"Unknown decision; ",""))&amp;IF(B274="","Select record type; ",IF(AND(B274&lt;&gt;"Evidence",B274&lt;&gt;"Test"),"Choose Evidence or Test; ",""))&amp;IF(C274="","Add record ID; ",IF(AND(OR(B274="Evidence",B274="Test"),IF(B274="Evidence",COUNTIF(EvidenceTable[Evidence ID],C274),COUNTIF(TestsTable[Test ID],C274))=0),"Unknown record for selected type; ",""))&amp;IF(D274="","Explain relevance and limits; ","")&amp;IF(AND(A274&lt;&gt;"",B274&lt;&gt;"",C274&lt;&gt;"",COUNTIFS(DecisionSupportLinks[Decision ID],A274,DecisionSupportLinks[Record type],B274,DecisionSupportLinks[Record ID],C274)&gt;1),"Duplicate reference; ","")&amp;IF(AND(C274&lt;&gt;"",OR(B274="Evidence",B274="Test"),IF(B274="Evidence",COUNTIF(EvidenceTable[Evidence ID],C274),COUNTIF(TestsTable[Test ID],C274))=1,COUNTIF(DecisionsTable[Decision ID],A274)=1),IF(IF(B274="Evidence",COUNTIFS(EvidenceTable[Evidence ID],C274,EvidenceTable[Claim ID],INDEX(DecisionsTable[Claim ID],MATCH(A274,DecisionsTable[Decision ID],0))),COUNTIFS(TestsTable[Test ID],C274,TestsTable[Claim ID],INDEX(DecisionsTable[Claim ID],MATCH(A274,DecisionsTable[Decision ID],0))))=0,"Record belongs to another claim; ",""),""))</f>
      </c>
      <c r="F274" s="32" t="str">
        <f>IF(OR(A274="",B274="",C274=""),"",COUNTIFS($A$217:A274,A274,$B$217:B274,B274,$C$217:C274,"&lt;&gt;"))</f>
      </c>
      <c r="G274" s="32" t="str">
        <f>IF(F274="","",A274&amp;"__"&amp;B274&amp;"__"&amp;F274)</f>
      </c>
      <c r="H274" s="32" t="str">
        <f>IF(F274="","",IF(F274=1,C274,INDEX($H$216:H273,MATCH(A274&amp;"__"&amp;B274&amp;"__"&amp;(F274-1),$G$216:G273,0))&amp;", "&amp;C274))</f>
      </c>
      <c r="I274" s="32" t="str">
        <f>IF(COUNTA(A274:D274)=0,"",IF(E274="",0,1))</f>
      </c>
    </row>
    <row r="275" ht="46" customHeight="1">
      <c r="A275" s="20"/>
      <c r="B275" s="20"/>
      <c r="C275" s="20"/>
      <c r="D275" s="20"/>
      <c r="E275" s="32" t="str">
        <f>IF(COUNTA(A275:D275)=0,"",IF(A275="","Add decision link; ",IF(AND(COUNTIF(DecisionsTable[Decision ID],A275)=0,A275&lt;&gt;'Review Summary'!$B$6),"Unknown decision; ",""))&amp;IF(B275="","Select record type; ",IF(AND(B275&lt;&gt;"Evidence",B275&lt;&gt;"Test"),"Choose Evidence or Test; ",""))&amp;IF(C275="","Add record ID; ",IF(AND(OR(B275="Evidence",B275="Test"),IF(B275="Evidence",COUNTIF(EvidenceTable[Evidence ID],C275),COUNTIF(TestsTable[Test ID],C275))=0),"Unknown record for selected type; ",""))&amp;IF(D275="","Explain relevance and limits; ","")&amp;IF(AND(A275&lt;&gt;"",B275&lt;&gt;"",C275&lt;&gt;"",COUNTIFS(DecisionSupportLinks[Decision ID],A275,DecisionSupportLinks[Record type],B275,DecisionSupportLinks[Record ID],C275)&gt;1),"Duplicate reference; ","")&amp;IF(AND(C275&lt;&gt;"",OR(B275="Evidence",B275="Test"),IF(B275="Evidence",COUNTIF(EvidenceTable[Evidence ID],C275),COUNTIF(TestsTable[Test ID],C275))=1,COUNTIF(DecisionsTable[Decision ID],A275)=1),IF(IF(B275="Evidence",COUNTIFS(EvidenceTable[Evidence ID],C275,EvidenceTable[Claim ID],INDEX(DecisionsTable[Claim ID],MATCH(A275,DecisionsTable[Decision ID],0))),COUNTIFS(TestsTable[Test ID],C275,TestsTable[Claim ID],INDEX(DecisionsTable[Claim ID],MATCH(A275,DecisionsTable[Decision ID],0))))=0,"Record belongs to another claim; ",""),""))</f>
      </c>
      <c r="F275" s="32" t="str">
        <f>IF(OR(A275="",B275="",C275=""),"",COUNTIFS($A$217:A275,A275,$B$217:B275,B275,$C$217:C275,"&lt;&gt;"))</f>
      </c>
      <c r="G275" s="32" t="str">
        <f>IF(F275="","",A275&amp;"__"&amp;B275&amp;"__"&amp;F275)</f>
      </c>
      <c r="H275" s="32" t="str">
        <f>IF(F275="","",IF(F275=1,C275,INDEX($H$216:H274,MATCH(A275&amp;"__"&amp;B275&amp;"__"&amp;(F275-1),$G$216:G274,0))&amp;", "&amp;C275))</f>
      </c>
      <c r="I275" s="32" t="str">
        <f>IF(COUNTA(A275:D275)=0,"",IF(E275="",0,1))</f>
      </c>
    </row>
    <row r="276" ht="46" customHeight="1">
      <c r="A276" s="20"/>
      <c r="B276" s="20"/>
      <c r="C276" s="20"/>
      <c r="D276" s="20"/>
      <c r="E276" s="32" t="str">
        <f>IF(COUNTA(A276:D276)=0,"",IF(A276="","Add decision link; ",IF(AND(COUNTIF(DecisionsTable[Decision ID],A276)=0,A276&lt;&gt;'Review Summary'!$B$6),"Unknown decision; ",""))&amp;IF(B276="","Select record type; ",IF(AND(B276&lt;&gt;"Evidence",B276&lt;&gt;"Test"),"Choose Evidence or Test; ",""))&amp;IF(C276="","Add record ID; ",IF(AND(OR(B276="Evidence",B276="Test"),IF(B276="Evidence",COUNTIF(EvidenceTable[Evidence ID],C276),COUNTIF(TestsTable[Test ID],C276))=0),"Unknown record for selected type; ",""))&amp;IF(D276="","Explain relevance and limits; ","")&amp;IF(AND(A276&lt;&gt;"",B276&lt;&gt;"",C276&lt;&gt;"",COUNTIFS(DecisionSupportLinks[Decision ID],A276,DecisionSupportLinks[Record type],B276,DecisionSupportLinks[Record ID],C276)&gt;1),"Duplicate reference; ","")&amp;IF(AND(C276&lt;&gt;"",OR(B276="Evidence",B276="Test"),IF(B276="Evidence",COUNTIF(EvidenceTable[Evidence ID],C276),COUNTIF(TestsTable[Test ID],C276))=1,COUNTIF(DecisionsTable[Decision ID],A276)=1),IF(IF(B276="Evidence",COUNTIFS(EvidenceTable[Evidence ID],C276,EvidenceTable[Claim ID],INDEX(DecisionsTable[Claim ID],MATCH(A276,DecisionsTable[Decision ID],0))),COUNTIFS(TestsTable[Test ID],C276,TestsTable[Claim ID],INDEX(DecisionsTable[Claim ID],MATCH(A276,DecisionsTable[Decision ID],0))))=0,"Record belongs to another claim; ",""),""))</f>
      </c>
      <c r="F276" s="32" t="str">
        <f>IF(OR(A276="",B276="",C276=""),"",COUNTIFS($A$217:A276,A276,$B$217:B276,B276,$C$217:C276,"&lt;&gt;"))</f>
      </c>
      <c r="G276" s="32" t="str">
        <f>IF(F276="","",A276&amp;"__"&amp;B276&amp;"__"&amp;F276)</f>
      </c>
      <c r="H276" s="32" t="str">
        <f>IF(F276="","",IF(F276=1,C276,INDEX($H$216:H275,MATCH(A276&amp;"__"&amp;B276&amp;"__"&amp;(F276-1),$G$216:G275,0))&amp;", "&amp;C276))</f>
      </c>
      <c r="I276" s="32" t="str">
        <f>IF(COUNTA(A276:D276)=0,"",IF(E276="",0,1))</f>
      </c>
    </row>
    <row r="277" ht="46" customHeight="1">
      <c r="A277" s="20"/>
      <c r="B277" s="20"/>
      <c r="C277" s="20"/>
      <c r="D277" s="20"/>
      <c r="E277" s="32" t="str">
        <f>IF(COUNTA(A277:D277)=0,"",IF(A277="","Add decision link; ",IF(AND(COUNTIF(DecisionsTable[Decision ID],A277)=0,A277&lt;&gt;'Review Summary'!$B$6),"Unknown decision; ",""))&amp;IF(B277="","Select record type; ",IF(AND(B277&lt;&gt;"Evidence",B277&lt;&gt;"Test"),"Choose Evidence or Test; ",""))&amp;IF(C277="","Add record ID; ",IF(AND(OR(B277="Evidence",B277="Test"),IF(B277="Evidence",COUNTIF(EvidenceTable[Evidence ID],C277),COUNTIF(TestsTable[Test ID],C277))=0),"Unknown record for selected type; ",""))&amp;IF(D277="","Explain relevance and limits; ","")&amp;IF(AND(A277&lt;&gt;"",B277&lt;&gt;"",C277&lt;&gt;"",COUNTIFS(DecisionSupportLinks[Decision ID],A277,DecisionSupportLinks[Record type],B277,DecisionSupportLinks[Record ID],C277)&gt;1),"Duplicate reference; ","")&amp;IF(AND(C277&lt;&gt;"",OR(B277="Evidence",B277="Test"),IF(B277="Evidence",COUNTIF(EvidenceTable[Evidence ID],C277),COUNTIF(TestsTable[Test ID],C277))=1,COUNTIF(DecisionsTable[Decision ID],A277)=1),IF(IF(B277="Evidence",COUNTIFS(EvidenceTable[Evidence ID],C277,EvidenceTable[Claim ID],INDEX(DecisionsTable[Claim ID],MATCH(A277,DecisionsTable[Decision ID],0))),COUNTIFS(TestsTable[Test ID],C277,TestsTable[Claim ID],INDEX(DecisionsTable[Claim ID],MATCH(A277,DecisionsTable[Decision ID],0))))=0,"Record belongs to another claim; ",""),""))</f>
      </c>
      <c r="F277" s="32" t="str">
        <f>IF(OR(A277="",B277="",C277=""),"",COUNTIFS($A$217:A277,A277,$B$217:B277,B277,$C$217:C277,"&lt;&gt;"))</f>
      </c>
      <c r="G277" s="32" t="str">
        <f>IF(F277="","",A277&amp;"__"&amp;B277&amp;"__"&amp;F277)</f>
      </c>
      <c r="H277" s="32" t="str">
        <f>IF(F277="","",IF(F277=1,C277,INDEX($H$216:H276,MATCH(A277&amp;"__"&amp;B277&amp;"__"&amp;(F277-1),$G$216:G276,0))&amp;", "&amp;C277))</f>
      </c>
      <c r="I277" s="32" t="str">
        <f>IF(COUNTA(A277:D277)=0,"",IF(E277="",0,1))</f>
      </c>
    </row>
    <row r="278" ht="46" customHeight="1">
      <c r="A278" s="20"/>
      <c r="B278" s="20"/>
      <c r="C278" s="20"/>
      <c r="D278" s="20"/>
      <c r="E278" s="32" t="str">
        <f>IF(COUNTA(A278:D278)=0,"",IF(A278="","Add decision link; ",IF(AND(COUNTIF(DecisionsTable[Decision ID],A278)=0,A278&lt;&gt;'Review Summary'!$B$6),"Unknown decision; ",""))&amp;IF(B278="","Select record type; ",IF(AND(B278&lt;&gt;"Evidence",B278&lt;&gt;"Test"),"Choose Evidence or Test; ",""))&amp;IF(C278="","Add record ID; ",IF(AND(OR(B278="Evidence",B278="Test"),IF(B278="Evidence",COUNTIF(EvidenceTable[Evidence ID],C278),COUNTIF(TestsTable[Test ID],C278))=0),"Unknown record for selected type; ",""))&amp;IF(D278="","Explain relevance and limits; ","")&amp;IF(AND(A278&lt;&gt;"",B278&lt;&gt;"",C278&lt;&gt;"",COUNTIFS(DecisionSupportLinks[Decision ID],A278,DecisionSupportLinks[Record type],B278,DecisionSupportLinks[Record ID],C278)&gt;1),"Duplicate reference; ","")&amp;IF(AND(C278&lt;&gt;"",OR(B278="Evidence",B278="Test"),IF(B278="Evidence",COUNTIF(EvidenceTable[Evidence ID],C278),COUNTIF(TestsTable[Test ID],C278))=1,COUNTIF(DecisionsTable[Decision ID],A278)=1),IF(IF(B278="Evidence",COUNTIFS(EvidenceTable[Evidence ID],C278,EvidenceTable[Claim ID],INDEX(DecisionsTable[Claim ID],MATCH(A278,DecisionsTable[Decision ID],0))),COUNTIFS(TestsTable[Test ID],C278,TestsTable[Claim ID],INDEX(DecisionsTable[Claim ID],MATCH(A278,DecisionsTable[Decision ID],0))))=0,"Record belongs to another claim; ",""),""))</f>
      </c>
      <c r="F278" s="32" t="str">
        <f>IF(OR(A278="",B278="",C278=""),"",COUNTIFS($A$217:A278,A278,$B$217:B278,B278,$C$217:C278,"&lt;&gt;"))</f>
      </c>
      <c r="G278" s="32" t="str">
        <f>IF(F278="","",A278&amp;"__"&amp;B278&amp;"__"&amp;F278)</f>
      </c>
      <c r="H278" s="32" t="str">
        <f>IF(F278="","",IF(F278=1,C278,INDEX($H$216:H277,MATCH(A278&amp;"__"&amp;B278&amp;"__"&amp;(F278-1),$G$216:G277,0))&amp;", "&amp;C278))</f>
      </c>
      <c r="I278" s="32" t="str">
        <f>IF(COUNTA(A278:D278)=0,"",IF(E278="",0,1))</f>
      </c>
    </row>
    <row r="279" ht="46" customHeight="1">
      <c r="A279" s="20"/>
      <c r="B279" s="20"/>
      <c r="C279" s="20"/>
      <c r="D279" s="20"/>
      <c r="E279" s="32" t="str">
        <f>IF(COUNTA(A279:D279)=0,"",IF(A279="","Add decision link; ",IF(AND(COUNTIF(DecisionsTable[Decision ID],A279)=0,A279&lt;&gt;'Review Summary'!$B$6),"Unknown decision; ",""))&amp;IF(B279="","Select record type; ",IF(AND(B279&lt;&gt;"Evidence",B279&lt;&gt;"Test"),"Choose Evidence or Test; ",""))&amp;IF(C279="","Add record ID; ",IF(AND(OR(B279="Evidence",B279="Test"),IF(B279="Evidence",COUNTIF(EvidenceTable[Evidence ID],C279),COUNTIF(TestsTable[Test ID],C279))=0),"Unknown record for selected type; ",""))&amp;IF(D279="","Explain relevance and limits; ","")&amp;IF(AND(A279&lt;&gt;"",B279&lt;&gt;"",C279&lt;&gt;"",COUNTIFS(DecisionSupportLinks[Decision ID],A279,DecisionSupportLinks[Record type],B279,DecisionSupportLinks[Record ID],C279)&gt;1),"Duplicate reference; ","")&amp;IF(AND(C279&lt;&gt;"",OR(B279="Evidence",B279="Test"),IF(B279="Evidence",COUNTIF(EvidenceTable[Evidence ID],C279),COUNTIF(TestsTable[Test ID],C279))=1,COUNTIF(DecisionsTable[Decision ID],A279)=1),IF(IF(B279="Evidence",COUNTIFS(EvidenceTable[Evidence ID],C279,EvidenceTable[Claim ID],INDEX(DecisionsTable[Claim ID],MATCH(A279,DecisionsTable[Decision ID],0))),COUNTIFS(TestsTable[Test ID],C279,TestsTable[Claim ID],INDEX(DecisionsTable[Claim ID],MATCH(A279,DecisionsTable[Decision ID],0))))=0,"Record belongs to another claim; ",""),""))</f>
      </c>
      <c r="F279" s="32" t="str">
        <f>IF(OR(A279="",B279="",C279=""),"",COUNTIFS($A$217:A279,A279,$B$217:B279,B279,$C$217:C279,"&lt;&gt;"))</f>
      </c>
      <c r="G279" s="32" t="str">
        <f>IF(F279="","",A279&amp;"__"&amp;B279&amp;"__"&amp;F279)</f>
      </c>
      <c r="H279" s="32" t="str">
        <f>IF(F279="","",IF(F279=1,C279,INDEX($H$216:H278,MATCH(A279&amp;"__"&amp;B279&amp;"__"&amp;(F279-1),$G$216:G278,0))&amp;", "&amp;C279))</f>
      </c>
      <c r="I279" s="32" t="str">
        <f>IF(COUNTA(A279:D279)=0,"",IF(E279="",0,1))</f>
      </c>
    </row>
    <row r="280" ht="46" customHeight="1">
      <c r="A280" s="20"/>
      <c r="B280" s="20"/>
      <c r="C280" s="20"/>
      <c r="D280" s="20"/>
      <c r="E280" s="32" t="str">
        <f>IF(COUNTA(A280:D280)=0,"",IF(A280="","Add decision link; ",IF(AND(COUNTIF(DecisionsTable[Decision ID],A280)=0,A280&lt;&gt;'Review Summary'!$B$6),"Unknown decision; ",""))&amp;IF(B280="","Select record type; ",IF(AND(B280&lt;&gt;"Evidence",B280&lt;&gt;"Test"),"Choose Evidence or Test; ",""))&amp;IF(C280="","Add record ID; ",IF(AND(OR(B280="Evidence",B280="Test"),IF(B280="Evidence",COUNTIF(EvidenceTable[Evidence ID],C280),COUNTIF(TestsTable[Test ID],C280))=0),"Unknown record for selected type; ",""))&amp;IF(D280="","Explain relevance and limits; ","")&amp;IF(AND(A280&lt;&gt;"",B280&lt;&gt;"",C280&lt;&gt;"",COUNTIFS(DecisionSupportLinks[Decision ID],A280,DecisionSupportLinks[Record type],B280,DecisionSupportLinks[Record ID],C280)&gt;1),"Duplicate reference; ","")&amp;IF(AND(C280&lt;&gt;"",OR(B280="Evidence",B280="Test"),IF(B280="Evidence",COUNTIF(EvidenceTable[Evidence ID],C280),COUNTIF(TestsTable[Test ID],C280))=1,COUNTIF(DecisionsTable[Decision ID],A280)=1),IF(IF(B280="Evidence",COUNTIFS(EvidenceTable[Evidence ID],C280,EvidenceTable[Claim ID],INDEX(DecisionsTable[Claim ID],MATCH(A280,DecisionsTable[Decision ID],0))),COUNTIFS(TestsTable[Test ID],C280,TestsTable[Claim ID],INDEX(DecisionsTable[Claim ID],MATCH(A280,DecisionsTable[Decision ID],0))))=0,"Record belongs to another claim; ",""),""))</f>
      </c>
      <c r="F280" s="32" t="str">
        <f>IF(OR(A280="",B280="",C280=""),"",COUNTIFS($A$217:A280,A280,$B$217:B280,B280,$C$217:C280,"&lt;&gt;"))</f>
      </c>
      <c r="G280" s="32" t="str">
        <f>IF(F280="","",A280&amp;"__"&amp;B280&amp;"__"&amp;F280)</f>
      </c>
      <c r="H280" s="32" t="str">
        <f>IF(F280="","",IF(F280=1,C280,INDEX($H$216:H279,MATCH(A280&amp;"__"&amp;B280&amp;"__"&amp;(F280-1),$G$216:G279,0))&amp;", "&amp;C280))</f>
      </c>
      <c r="I280" s="32" t="str">
        <f>IF(COUNTA(A280:D280)=0,"",IF(E280="",0,1))</f>
      </c>
    </row>
    <row r="281" ht="46" customHeight="1">
      <c r="A281" s="20"/>
      <c r="B281" s="20"/>
      <c r="C281" s="20"/>
      <c r="D281" s="20"/>
      <c r="E281" s="32" t="str">
        <f>IF(COUNTA(A281:D281)=0,"",IF(A281="","Add decision link; ",IF(AND(COUNTIF(DecisionsTable[Decision ID],A281)=0,A281&lt;&gt;'Review Summary'!$B$6),"Unknown decision; ",""))&amp;IF(B281="","Select record type; ",IF(AND(B281&lt;&gt;"Evidence",B281&lt;&gt;"Test"),"Choose Evidence or Test; ",""))&amp;IF(C281="","Add record ID; ",IF(AND(OR(B281="Evidence",B281="Test"),IF(B281="Evidence",COUNTIF(EvidenceTable[Evidence ID],C281),COUNTIF(TestsTable[Test ID],C281))=0),"Unknown record for selected type; ",""))&amp;IF(D281="","Explain relevance and limits; ","")&amp;IF(AND(A281&lt;&gt;"",B281&lt;&gt;"",C281&lt;&gt;"",COUNTIFS(DecisionSupportLinks[Decision ID],A281,DecisionSupportLinks[Record type],B281,DecisionSupportLinks[Record ID],C281)&gt;1),"Duplicate reference; ","")&amp;IF(AND(C281&lt;&gt;"",OR(B281="Evidence",B281="Test"),IF(B281="Evidence",COUNTIF(EvidenceTable[Evidence ID],C281),COUNTIF(TestsTable[Test ID],C281))=1,COUNTIF(DecisionsTable[Decision ID],A281)=1),IF(IF(B281="Evidence",COUNTIFS(EvidenceTable[Evidence ID],C281,EvidenceTable[Claim ID],INDEX(DecisionsTable[Claim ID],MATCH(A281,DecisionsTable[Decision ID],0))),COUNTIFS(TestsTable[Test ID],C281,TestsTable[Claim ID],INDEX(DecisionsTable[Claim ID],MATCH(A281,DecisionsTable[Decision ID],0))))=0,"Record belongs to another claim; ",""),""))</f>
      </c>
      <c r="F281" s="32" t="str">
        <f>IF(OR(A281="",B281="",C281=""),"",COUNTIFS($A$217:A281,A281,$B$217:B281,B281,$C$217:C281,"&lt;&gt;"))</f>
      </c>
      <c r="G281" s="32" t="str">
        <f>IF(F281="","",A281&amp;"__"&amp;B281&amp;"__"&amp;F281)</f>
      </c>
      <c r="H281" s="32" t="str">
        <f>IF(F281="","",IF(F281=1,C281,INDEX($H$216:H280,MATCH(A281&amp;"__"&amp;B281&amp;"__"&amp;(F281-1),$G$216:G280,0))&amp;", "&amp;C281))</f>
      </c>
      <c r="I281" s="32" t="str">
        <f>IF(COUNTA(A281:D281)=0,"",IF(E281="",0,1))</f>
      </c>
    </row>
    <row r="282" ht="46" customHeight="1">
      <c r="A282" s="20"/>
      <c r="B282" s="20"/>
      <c r="C282" s="20"/>
      <c r="D282" s="20"/>
      <c r="E282" s="32" t="str">
        <f>IF(COUNTA(A282:D282)=0,"",IF(A282="","Add decision link; ",IF(AND(COUNTIF(DecisionsTable[Decision ID],A282)=0,A282&lt;&gt;'Review Summary'!$B$6),"Unknown decision; ",""))&amp;IF(B282="","Select record type; ",IF(AND(B282&lt;&gt;"Evidence",B282&lt;&gt;"Test"),"Choose Evidence or Test; ",""))&amp;IF(C282="","Add record ID; ",IF(AND(OR(B282="Evidence",B282="Test"),IF(B282="Evidence",COUNTIF(EvidenceTable[Evidence ID],C282),COUNTIF(TestsTable[Test ID],C282))=0),"Unknown record for selected type; ",""))&amp;IF(D282="","Explain relevance and limits; ","")&amp;IF(AND(A282&lt;&gt;"",B282&lt;&gt;"",C282&lt;&gt;"",COUNTIFS(DecisionSupportLinks[Decision ID],A282,DecisionSupportLinks[Record type],B282,DecisionSupportLinks[Record ID],C282)&gt;1),"Duplicate reference; ","")&amp;IF(AND(C282&lt;&gt;"",OR(B282="Evidence",B282="Test"),IF(B282="Evidence",COUNTIF(EvidenceTable[Evidence ID],C282),COUNTIF(TestsTable[Test ID],C282))=1,COUNTIF(DecisionsTable[Decision ID],A282)=1),IF(IF(B282="Evidence",COUNTIFS(EvidenceTable[Evidence ID],C282,EvidenceTable[Claim ID],INDEX(DecisionsTable[Claim ID],MATCH(A282,DecisionsTable[Decision ID],0))),COUNTIFS(TestsTable[Test ID],C282,TestsTable[Claim ID],INDEX(DecisionsTable[Claim ID],MATCH(A282,DecisionsTable[Decision ID],0))))=0,"Record belongs to another claim; ",""),""))</f>
      </c>
      <c r="F282" s="32" t="str">
        <f>IF(OR(A282="",B282="",C282=""),"",COUNTIFS($A$217:A282,A282,$B$217:B282,B282,$C$217:C282,"&lt;&gt;"))</f>
      </c>
      <c r="G282" s="32" t="str">
        <f>IF(F282="","",A282&amp;"__"&amp;B282&amp;"__"&amp;F282)</f>
      </c>
      <c r="H282" s="32" t="str">
        <f>IF(F282="","",IF(F282=1,C282,INDEX($H$216:H281,MATCH(A282&amp;"__"&amp;B282&amp;"__"&amp;(F282-1),$G$216:G281,0))&amp;", "&amp;C282))</f>
      </c>
      <c r="I282" s="32" t="str">
        <f>IF(COUNTA(A282:D282)=0,"",IF(E282="",0,1))</f>
      </c>
    </row>
    <row r="283" ht="46" customHeight="1">
      <c r="A283" s="20"/>
      <c r="B283" s="20"/>
      <c r="C283" s="20"/>
      <c r="D283" s="20"/>
      <c r="E283" s="32" t="str">
        <f>IF(COUNTA(A283:D283)=0,"",IF(A283="","Add decision link; ",IF(AND(COUNTIF(DecisionsTable[Decision ID],A283)=0,A283&lt;&gt;'Review Summary'!$B$6),"Unknown decision; ",""))&amp;IF(B283="","Select record type; ",IF(AND(B283&lt;&gt;"Evidence",B283&lt;&gt;"Test"),"Choose Evidence or Test; ",""))&amp;IF(C283="","Add record ID; ",IF(AND(OR(B283="Evidence",B283="Test"),IF(B283="Evidence",COUNTIF(EvidenceTable[Evidence ID],C283),COUNTIF(TestsTable[Test ID],C283))=0),"Unknown record for selected type; ",""))&amp;IF(D283="","Explain relevance and limits; ","")&amp;IF(AND(A283&lt;&gt;"",B283&lt;&gt;"",C283&lt;&gt;"",COUNTIFS(DecisionSupportLinks[Decision ID],A283,DecisionSupportLinks[Record type],B283,DecisionSupportLinks[Record ID],C283)&gt;1),"Duplicate reference; ","")&amp;IF(AND(C283&lt;&gt;"",OR(B283="Evidence",B283="Test"),IF(B283="Evidence",COUNTIF(EvidenceTable[Evidence ID],C283),COUNTIF(TestsTable[Test ID],C283))=1,COUNTIF(DecisionsTable[Decision ID],A283)=1),IF(IF(B283="Evidence",COUNTIFS(EvidenceTable[Evidence ID],C283,EvidenceTable[Claim ID],INDEX(DecisionsTable[Claim ID],MATCH(A283,DecisionsTable[Decision ID],0))),COUNTIFS(TestsTable[Test ID],C283,TestsTable[Claim ID],INDEX(DecisionsTable[Claim ID],MATCH(A283,DecisionsTable[Decision ID],0))))=0,"Record belongs to another claim; ",""),""))</f>
      </c>
      <c r="F283" s="32" t="str">
        <f>IF(OR(A283="",B283="",C283=""),"",COUNTIFS($A$217:A283,A283,$B$217:B283,B283,$C$217:C283,"&lt;&gt;"))</f>
      </c>
      <c r="G283" s="32" t="str">
        <f>IF(F283="","",A283&amp;"__"&amp;B283&amp;"__"&amp;F283)</f>
      </c>
      <c r="H283" s="32" t="str">
        <f>IF(F283="","",IF(F283=1,C283,INDEX($H$216:H282,MATCH(A283&amp;"__"&amp;B283&amp;"__"&amp;(F283-1),$G$216:G282,0))&amp;", "&amp;C283))</f>
      </c>
      <c r="I283" s="32" t="str">
        <f>IF(COUNTA(A283:D283)=0,"",IF(E283="",0,1))</f>
      </c>
    </row>
    <row r="284" ht="46" customHeight="1">
      <c r="A284" s="20"/>
      <c r="B284" s="20"/>
      <c r="C284" s="20"/>
      <c r="D284" s="20"/>
      <c r="E284" s="32" t="str">
        <f>IF(COUNTA(A284:D284)=0,"",IF(A284="","Add decision link; ",IF(AND(COUNTIF(DecisionsTable[Decision ID],A284)=0,A284&lt;&gt;'Review Summary'!$B$6),"Unknown decision; ",""))&amp;IF(B284="","Select record type; ",IF(AND(B284&lt;&gt;"Evidence",B284&lt;&gt;"Test"),"Choose Evidence or Test; ",""))&amp;IF(C284="","Add record ID; ",IF(AND(OR(B284="Evidence",B284="Test"),IF(B284="Evidence",COUNTIF(EvidenceTable[Evidence ID],C284),COUNTIF(TestsTable[Test ID],C284))=0),"Unknown record for selected type; ",""))&amp;IF(D284="","Explain relevance and limits; ","")&amp;IF(AND(A284&lt;&gt;"",B284&lt;&gt;"",C284&lt;&gt;"",COUNTIFS(DecisionSupportLinks[Decision ID],A284,DecisionSupportLinks[Record type],B284,DecisionSupportLinks[Record ID],C284)&gt;1),"Duplicate reference; ","")&amp;IF(AND(C284&lt;&gt;"",OR(B284="Evidence",B284="Test"),IF(B284="Evidence",COUNTIF(EvidenceTable[Evidence ID],C284),COUNTIF(TestsTable[Test ID],C284))=1,COUNTIF(DecisionsTable[Decision ID],A284)=1),IF(IF(B284="Evidence",COUNTIFS(EvidenceTable[Evidence ID],C284,EvidenceTable[Claim ID],INDEX(DecisionsTable[Claim ID],MATCH(A284,DecisionsTable[Decision ID],0))),COUNTIFS(TestsTable[Test ID],C284,TestsTable[Claim ID],INDEX(DecisionsTable[Claim ID],MATCH(A284,DecisionsTable[Decision ID],0))))=0,"Record belongs to another claim; ",""),""))</f>
      </c>
      <c r="F284" s="32" t="str">
        <f>IF(OR(A284="",B284="",C284=""),"",COUNTIFS($A$217:A284,A284,$B$217:B284,B284,$C$217:C284,"&lt;&gt;"))</f>
      </c>
      <c r="G284" s="32" t="str">
        <f>IF(F284="","",A284&amp;"__"&amp;B284&amp;"__"&amp;F284)</f>
      </c>
      <c r="H284" s="32" t="str">
        <f>IF(F284="","",IF(F284=1,C284,INDEX($H$216:H283,MATCH(A284&amp;"__"&amp;B284&amp;"__"&amp;(F284-1),$G$216:G283,0))&amp;", "&amp;C284))</f>
      </c>
      <c r="I284" s="32" t="str">
        <f>IF(COUNTA(A284:D284)=0,"",IF(E284="",0,1))</f>
      </c>
    </row>
    <row r="285" ht="46" customHeight="1">
      <c r="A285" s="20"/>
      <c r="B285" s="20"/>
      <c r="C285" s="20"/>
      <c r="D285" s="20"/>
      <c r="E285" s="32" t="str">
        <f>IF(COUNTA(A285:D285)=0,"",IF(A285="","Add decision link; ",IF(AND(COUNTIF(DecisionsTable[Decision ID],A285)=0,A285&lt;&gt;'Review Summary'!$B$6),"Unknown decision; ",""))&amp;IF(B285="","Select record type; ",IF(AND(B285&lt;&gt;"Evidence",B285&lt;&gt;"Test"),"Choose Evidence or Test; ",""))&amp;IF(C285="","Add record ID; ",IF(AND(OR(B285="Evidence",B285="Test"),IF(B285="Evidence",COUNTIF(EvidenceTable[Evidence ID],C285),COUNTIF(TestsTable[Test ID],C285))=0),"Unknown record for selected type; ",""))&amp;IF(D285="","Explain relevance and limits; ","")&amp;IF(AND(A285&lt;&gt;"",B285&lt;&gt;"",C285&lt;&gt;"",COUNTIFS(DecisionSupportLinks[Decision ID],A285,DecisionSupportLinks[Record type],B285,DecisionSupportLinks[Record ID],C285)&gt;1),"Duplicate reference; ","")&amp;IF(AND(C285&lt;&gt;"",OR(B285="Evidence",B285="Test"),IF(B285="Evidence",COUNTIF(EvidenceTable[Evidence ID],C285),COUNTIF(TestsTable[Test ID],C285))=1,COUNTIF(DecisionsTable[Decision ID],A285)=1),IF(IF(B285="Evidence",COUNTIFS(EvidenceTable[Evidence ID],C285,EvidenceTable[Claim ID],INDEX(DecisionsTable[Claim ID],MATCH(A285,DecisionsTable[Decision ID],0))),COUNTIFS(TestsTable[Test ID],C285,TestsTable[Claim ID],INDEX(DecisionsTable[Claim ID],MATCH(A285,DecisionsTable[Decision ID],0))))=0,"Record belongs to another claim; ",""),""))</f>
      </c>
      <c r="F285" s="32" t="str">
        <f>IF(OR(A285="",B285="",C285=""),"",COUNTIFS($A$217:A285,A285,$B$217:B285,B285,$C$217:C285,"&lt;&gt;"))</f>
      </c>
      <c r="G285" s="32" t="str">
        <f>IF(F285="","",A285&amp;"__"&amp;B285&amp;"__"&amp;F285)</f>
      </c>
      <c r="H285" s="32" t="str">
        <f>IF(F285="","",IF(F285=1,C285,INDEX($H$216:H284,MATCH(A285&amp;"__"&amp;B285&amp;"__"&amp;(F285-1),$G$216:G284,0))&amp;", "&amp;C285))</f>
      </c>
      <c r="I285" s="32" t="str">
        <f>IF(COUNTA(A285:D285)=0,"",IF(E285="",0,1))</f>
      </c>
    </row>
    <row r="286" ht="46" customHeight="1">
      <c r="A286" s="20"/>
      <c r="B286" s="20"/>
      <c r="C286" s="20"/>
      <c r="D286" s="20"/>
      <c r="E286" s="32" t="str">
        <f>IF(COUNTA(A286:D286)=0,"",IF(A286="","Add decision link; ",IF(AND(COUNTIF(DecisionsTable[Decision ID],A286)=0,A286&lt;&gt;'Review Summary'!$B$6),"Unknown decision; ",""))&amp;IF(B286="","Select record type; ",IF(AND(B286&lt;&gt;"Evidence",B286&lt;&gt;"Test"),"Choose Evidence or Test; ",""))&amp;IF(C286="","Add record ID; ",IF(AND(OR(B286="Evidence",B286="Test"),IF(B286="Evidence",COUNTIF(EvidenceTable[Evidence ID],C286),COUNTIF(TestsTable[Test ID],C286))=0),"Unknown record for selected type; ",""))&amp;IF(D286="","Explain relevance and limits; ","")&amp;IF(AND(A286&lt;&gt;"",B286&lt;&gt;"",C286&lt;&gt;"",COUNTIFS(DecisionSupportLinks[Decision ID],A286,DecisionSupportLinks[Record type],B286,DecisionSupportLinks[Record ID],C286)&gt;1),"Duplicate reference; ","")&amp;IF(AND(C286&lt;&gt;"",OR(B286="Evidence",B286="Test"),IF(B286="Evidence",COUNTIF(EvidenceTable[Evidence ID],C286),COUNTIF(TestsTable[Test ID],C286))=1,COUNTIF(DecisionsTable[Decision ID],A286)=1),IF(IF(B286="Evidence",COUNTIFS(EvidenceTable[Evidence ID],C286,EvidenceTable[Claim ID],INDEX(DecisionsTable[Claim ID],MATCH(A286,DecisionsTable[Decision ID],0))),COUNTIFS(TestsTable[Test ID],C286,TestsTable[Claim ID],INDEX(DecisionsTable[Claim ID],MATCH(A286,DecisionsTable[Decision ID],0))))=0,"Record belongs to another claim; ",""),""))</f>
      </c>
      <c r="F286" s="32" t="str">
        <f>IF(OR(A286="",B286="",C286=""),"",COUNTIFS($A$217:A286,A286,$B$217:B286,B286,$C$217:C286,"&lt;&gt;"))</f>
      </c>
      <c r="G286" s="32" t="str">
        <f>IF(F286="","",A286&amp;"__"&amp;B286&amp;"__"&amp;F286)</f>
      </c>
      <c r="H286" s="32" t="str">
        <f>IF(F286="","",IF(F286=1,C286,INDEX($H$216:H285,MATCH(A286&amp;"__"&amp;B286&amp;"__"&amp;(F286-1),$G$216:G285,0))&amp;", "&amp;C286))</f>
      </c>
      <c r="I286" s="32" t="str">
        <f>IF(COUNTA(A286:D286)=0,"",IF(E286="",0,1))</f>
      </c>
    </row>
    <row r="287" ht="46" customHeight="1">
      <c r="A287" s="20"/>
      <c r="B287" s="20"/>
      <c r="C287" s="20"/>
      <c r="D287" s="20"/>
      <c r="E287" s="32" t="str">
        <f>IF(COUNTA(A287:D287)=0,"",IF(A287="","Add decision link; ",IF(AND(COUNTIF(DecisionsTable[Decision ID],A287)=0,A287&lt;&gt;'Review Summary'!$B$6),"Unknown decision; ",""))&amp;IF(B287="","Select record type; ",IF(AND(B287&lt;&gt;"Evidence",B287&lt;&gt;"Test"),"Choose Evidence or Test; ",""))&amp;IF(C287="","Add record ID; ",IF(AND(OR(B287="Evidence",B287="Test"),IF(B287="Evidence",COUNTIF(EvidenceTable[Evidence ID],C287),COUNTIF(TestsTable[Test ID],C287))=0),"Unknown record for selected type; ",""))&amp;IF(D287="","Explain relevance and limits; ","")&amp;IF(AND(A287&lt;&gt;"",B287&lt;&gt;"",C287&lt;&gt;"",COUNTIFS(DecisionSupportLinks[Decision ID],A287,DecisionSupportLinks[Record type],B287,DecisionSupportLinks[Record ID],C287)&gt;1),"Duplicate reference; ","")&amp;IF(AND(C287&lt;&gt;"",OR(B287="Evidence",B287="Test"),IF(B287="Evidence",COUNTIF(EvidenceTable[Evidence ID],C287),COUNTIF(TestsTable[Test ID],C287))=1,COUNTIF(DecisionsTable[Decision ID],A287)=1),IF(IF(B287="Evidence",COUNTIFS(EvidenceTable[Evidence ID],C287,EvidenceTable[Claim ID],INDEX(DecisionsTable[Claim ID],MATCH(A287,DecisionsTable[Decision ID],0))),COUNTIFS(TestsTable[Test ID],C287,TestsTable[Claim ID],INDEX(DecisionsTable[Claim ID],MATCH(A287,DecisionsTable[Decision ID],0))))=0,"Record belongs to another claim; ",""),""))</f>
      </c>
      <c r="F287" s="32" t="str">
        <f>IF(OR(A287="",B287="",C287=""),"",COUNTIFS($A$217:A287,A287,$B$217:B287,B287,$C$217:C287,"&lt;&gt;"))</f>
      </c>
      <c r="G287" s="32" t="str">
        <f>IF(F287="","",A287&amp;"__"&amp;B287&amp;"__"&amp;F287)</f>
      </c>
      <c r="H287" s="32" t="str">
        <f>IF(F287="","",IF(F287=1,C287,INDEX($H$216:H286,MATCH(A287&amp;"__"&amp;B287&amp;"__"&amp;(F287-1),$G$216:G286,0))&amp;", "&amp;C287))</f>
      </c>
      <c r="I287" s="32" t="str">
        <f>IF(COUNTA(A287:D287)=0,"",IF(E287="",0,1))</f>
      </c>
    </row>
    <row r="288" ht="46" customHeight="1">
      <c r="A288" s="20"/>
      <c r="B288" s="20"/>
      <c r="C288" s="20"/>
      <c r="D288" s="20"/>
      <c r="E288" s="32" t="str">
        <f>IF(COUNTA(A288:D288)=0,"",IF(A288="","Add decision link; ",IF(AND(COUNTIF(DecisionsTable[Decision ID],A288)=0,A288&lt;&gt;'Review Summary'!$B$6),"Unknown decision; ",""))&amp;IF(B288="","Select record type; ",IF(AND(B288&lt;&gt;"Evidence",B288&lt;&gt;"Test"),"Choose Evidence or Test; ",""))&amp;IF(C288="","Add record ID; ",IF(AND(OR(B288="Evidence",B288="Test"),IF(B288="Evidence",COUNTIF(EvidenceTable[Evidence ID],C288),COUNTIF(TestsTable[Test ID],C288))=0),"Unknown record for selected type; ",""))&amp;IF(D288="","Explain relevance and limits; ","")&amp;IF(AND(A288&lt;&gt;"",B288&lt;&gt;"",C288&lt;&gt;"",COUNTIFS(DecisionSupportLinks[Decision ID],A288,DecisionSupportLinks[Record type],B288,DecisionSupportLinks[Record ID],C288)&gt;1),"Duplicate reference; ","")&amp;IF(AND(C288&lt;&gt;"",OR(B288="Evidence",B288="Test"),IF(B288="Evidence",COUNTIF(EvidenceTable[Evidence ID],C288),COUNTIF(TestsTable[Test ID],C288))=1,COUNTIF(DecisionsTable[Decision ID],A288)=1),IF(IF(B288="Evidence",COUNTIFS(EvidenceTable[Evidence ID],C288,EvidenceTable[Claim ID],INDEX(DecisionsTable[Claim ID],MATCH(A288,DecisionsTable[Decision ID],0))),COUNTIFS(TestsTable[Test ID],C288,TestsTable[Claim ID],INDEX(DecisionsTable[Claim ID],MATCH(A288,DecisionsTable[Decision ID],0))))=0,"Record belongs to another claim; ",""),""))</f>
      </c>
      <c r="F288" s="32" t="str">
        <f>IF(OR(A288="",B288="",C288=""),"",COUNTIFS($A$217:A288,A288,$B$217:B288,B288,$C$217:C288,"&lt;&gt;"))</f>
      </c>
      <c r="G288" s="32" t="str">
        <f>IF(F288="","",A288&amp;"__"&amp;B288&amp;"__"&amp;F288)</f>
      </c>
      <c r="H288" s="32" t="str">
        <f>IF(F288="","",IF(F288=1,C288,INDEX($H$216:H287,MATCH(A288&amp;"__"&amp;B288&amp;"__"&amp;(F288-1),$G$216:G287,0))&amp;", "&amp;C288))</f>
      </c>
      <c r="I288" s="32" t="str">
        <f>IF(COUNTA(A288:D288)=0,"",IF(E288="",0,1))</f>
      </c>
    </row>
    <row r="289" ht="46" customHeight="1">
      <c r="A289" s="20"/>
      <c r="B289" s="20"/>
      <c r="C289" s="20"/>
      <c r="D289" s="20"/>
      <c r="E289" s="32" t="str">
        <f>IF(COUNTA(A289:D289)=0,"",IF(A289="","Add decision link; ",IF(AND(COUNTIF(DecisionsTable[Decision ID],A289)=0,A289&lt;&gt;'Review Summary'!$B$6),"Unknown decision; ",""))&amp;IF(B289="","Select record type; ",IF(AND(B289&lt;&gt;"Evidence",B289&lt;&gt;"Test"),"Choose Evidence or Test; ",""))&amp;IF(C289="","Add record ID; ",IF(AND(OR(B289="Evidence",B289="Test"),IF(B289="Evidence",COUNTIF(EvidenceTable[Evidence ID],C289),COUNTIF(TestsTable[Test ID],C289))=0),"Unknown record for selected type; ",""))&amp;IF(D289="","Explain relevance and limits; ","")&amp;IF(AND(A289&lt;&gt;"",B289&lt;&gt;"",C289&lt;&gt;"",COUNTIFS(DecisionSupportLinks[Decision ID],A289,DecisionSupportLinks[Record type],B289,DecisionSupportLinks[Record ID],C289)&gt;1),"Duplicate reference; ","")&amp;IF(AND(C289&lt;&gt;"",OR(B289="Evidence",B289="Test"),IF(B289="Evidence",COUNTIF(EvidenceTable[Evidence ID],C289),COUNTIF(TestsTable[Test ID],C289))=1,COUNTIF(DecisionsTable[Decision ID],A289)=1),IF(IF(B289="Evidence",COUNTIFS(EvidenceTable[Evidence ID],C289,EvidenceTable[Claim ID],INDEX(DecisionsTable[Claim ID],MATCH(A289,DecisionsTable[Decision ID],0))),COUNTIFS(TestsTable[Test ID],C289,TestsTable[Claim ID],INDEX(DecisionsTable[Claim ID],MATCH(A289,DecisionsTable[Decision ID],0))))=0,"Record belongs to another claim; ",""),""))</f>
      </c>
      <c r="F289" s="32" t="str">
        <f>IF(OR(A289="",B289="",C289=""),"",COUNTIFS($A$217:A289,A289,$B$217:B289,B289,$C$217:C289,"&lt;&gt;"))</f>
      </c>
      <c r="G289" s="32" t="str">
        <f>IF(F289="","",A289&amp;"__"&amp;B289&amp;"__"&amp;F289)</f>
      </c>
      <c r="H289" s="32" t="str">
        <f>IF(F289="","",IF(F289=1,C289,INDEX($H$216:H288,MATCH(A289&amp;"__"&amp;B289&amp;"__"&amp;(F289-1),$G$216:G288,0))&amp;", "&amp;C289))</f>
      </c>
      <c r="I289" s="32" t="str">
        <f>IF(COUNTA(A289:D289)=0,"",IF(E289="",0,1))</f>
      </c>
    </row>
    <row r="290" ht="46" customHeight="1">
      <c r="A290" s="20"/>
      <c r="B290" s="20"/>
      <c r="C290" s="20"/>
      <c r="D290" s="20"/>
      <c r="E290" s="32" t="str">
        <f>IF(COUNTA(A290:D290)=0,"",IF(A290="","Add decision link; ",IF(AND(COUNTIF(DecisionsTable[Decision ID],A290)=0,A290&lt;&gt;'Review Summary'!$B$6),"Unknown decision; ",""))&amp;IF(B290="","Select record type; ",IF(AND(B290&lt;&gt;"Evidence",B290&lt;&gt;"Test"),"Choose Evidence or Test; ",""))&amp;IF(C290="","Add record ID; ",IF(AND(OR(B290="Evidence",B290="Test"),IF(B290="Evidence",COUNTIF(EvidenceTable[Evidence ID],C290),COUNTIF(TestsTable[Test ID],C290))=0),"Unknown record for selected type; ",""))&amp;IF(D290="","Explain relevance and limits; ","")&amp;IF(AND(A290&lt;&gt;"",B290&lt;&gt;"",C290&lt;&gt;"",COUNTIFS(DecisionSupportLinks[Decision ID],A290,DecisionSupportLinks[Record type],B290,DecisionSupportLinks[Record ID],C290)&gt;1),"Duplicate reference; ","")&amp;IF(AND(C290&lt;&gt;"",OR(B290="Evidence",B290="Test"),IF(B290="Evidence",COUNTIF(EvidenceTable[Evidence ID],C290),COUNTIF(TestsTable[Test ID],C290))=1,COUNTIF(DecisionsTable[Decision ID],A290)=1),IF(IF(B290="Evidence",COUNTIFS(EvidenceTable[Evidence ID],C290,EvidenceTable[Claim ID],INDEX(DecisionsTable[Claim ID],MATCH(A290,DecisionsTable[Decision ID],0))),COUNTIFS(TestsTable[Test ID],C290,TestsTable[Claim ID],INDEX(DecisionsTable[Claim ID],MATCH(A290,DecisionsTable[Decision ID],0))))=0,"Record belongs to another claim; ",""),""))</f>
      </c>
      <c r="F290" s="32" t="str">
        <f>IF(OR(A290="",B290="",C290=""),"",COUNTIFS($A$217:A290,A290,$B$217:B290,B290,$C$217:C290,"&lt;&gt;"))</f>
      </c>
      <c r="G290" s="32" t="str">
        <f>IF(F290="","",A290&amp;"__"&amp;B290&amp;"__"&amp;F290)</f>
      </c>
      <c r="H290" s="32" t="str">
        <f>IF(F290="","",IF(F290=1,C290,INDEX($H$216:H289,MATCH(A290&amp;"__"&amp;B290&amp;"__"&amp;(F290-1),$G$216:G289,0))&amp;", "&amp;C290))</f>
      </c>
      <c r="I290" s="32" t="str">
        <f>IF(COUNTA(A290:D290)=0,"",IF(E290="",0,1))</f>
      </c>
    </row>
    <row r="291" ht="46" customHeight="1">
      <c r="A291" s="20"/>
      <c r="B291" s="20"/>
      <c r="C291" s="20"/>
      <c r="D291" s="20"/>
      <c r="E291" s="32" t="str">
        <f>IF(COUNTA(A291:D291)=0,"",IF(A291="","Add decision link; ",IF(AND(COUNTIF(DecisionsTable[Decision ID],A291)=0,A291&lt;&gt;'Review Summary'!$B$6),"Unknown decision; ",""))&amp;IF(B291="","Select record type; ",IF(AND(B291&lt;&gt;"Evidence",B291&lt;&gt;"Test"),"Choose Evidence or Test; ",""))&amp;IF(C291="","Add record ID; ",IF(AND(OR(B291="Evidence",B291="Test"),IF(B291="Evidence",COUNTIF(EvidenceTable[Evidence ID],C291),COUNTIF(TestsTable[Test ID],C291))=0),"Unknown record for selected type; ",""))&amp;IF(D291="","Explain relevance and limits; ","")&amp;IF(AND(A291&lt;&gt;"",B291&lt;&gt;"",C291&lt;&gt;"",COUNTIFS(DecisionSupportLinks[Decision ID],A291,DecisionSupportLinks[Record type],B291,DecisionSupportLinks[Record ID],C291)&gt;1),"Duplicate reference; ","")&amp;IF(AND(C291&lt;&gt;"",OR(B291="Evidence",B291="Test"),IF(B291="Evidence",COUNTIF(EvidenceTable[Evidence ID],C291),COUNTIF(TestsTable[Test ID],C291))=1,COUNTIF(DecisionsTable[Decision ID],A291)=1),IF(IF(B291="Evidence",COUNTIFS(EvidenceTable[Evidence ID],C291,EvidenceTable[Claim ID],INDEX(DecisionsTable[Claim ID],MATCH(A291,DecisionsTable[Decision ID],0))),COUNTIFS(TestsTable[Test ID],C291,TestsTable[Claim ID],INDEX(DecisionsTable[Claim ID],MATCH(A291,DecisionsTable[Decision ID],0))))=0,"Record belongs to another claim; ",""),""))</f>
      </c>
      <c r="F291" s="32" t="str">
        <f>IF(OR(A291="",B291="",C291=""),"",COUNTIFS($A$217:A291,A291,$B$217:B291,B291,$C$217:C291,"&lt;&gt;"))</f>
      </c>
      <c r="G291" s="32" t="str">
        <f>IF(F291="","",A291&amp;"__"&amp;B291&amp;"__"&amp;F291)</f>
      </c>
      <c r="H291" s="32" t="str">
        <f>IF(F291="","",IF(F291=1,C291,INDEX($H$216:H290,MATCH(A291&amp;"__"&amp;B291&amp;"__"&amp;(F291-1),$G$216:G290,0))&amp;", "&amp;C291))</f>
      </c>
      <c r="I291" s="32" t="str">
        <f>IF(COUNTA(A291:D291)=0,"",IF(E291="",0,1))</f>
      </c>
    </row>
    <row r="292" ht="46" customHeight="1">
      <c r="A292" s="20"/>
      <c r="B292" s="20"/>
      <c r="C292" s="20"/>
      <c r="D292" s="20"/>
      <c r="E292" s="32" t="str">
        <f>IF(COUNTA(A292:D292)=0,"",IF(A292="","Add decision link; ",IF(AND(COUNTIF(DecisionsTable[Decision ID],A292)=0,A292&lt;&gt;'Review Summary'!$B$6),"Unknown decision; ",""))&amp;IF(B292="","Select record type; ",IF(AND(B292&lt;&gt;"Evidence",B292&lt;&gt;"Test"),"Choose Evidence or Test; ",""))&amp;IF(C292="","Add record ID; ",IF(AND(OR(B292="Evidence",B292="Test"),IF(B292="Evidence",COUNTIF(EvidenceTable[Evidence ID],C292),COUNTIF(TestsTable[Test ID],C292))=0),"Unknown record for selected type; ",""))&amp;IF(D292="","Explain relevance and limits; ","")&amp;IF(AND(A292&lt;&gt;"",B292&lt;&gt;"",C292&lt;&gt;"",COUNTIFS(DecisionSupportLinks[Decision ID],A292,DecisionSupportLinks[Record type],B292,DecisionSupportLinks[Record ID],C292)&gt;1),"Duplicate reference; ","")&amp;IF(AND(C292&lt;&gt;"",OR(B292="Evidence",B292="Test"),IF(B292="Evidence",COUNTIF(EvidenceTable[Evidence ID],C292),COUNTIF(TestsTable[Test ID],C292))=1,COUNTIF(DecisionsTable[Decision ID],A292)=1),IF(IF(B292="Evidence",COUNTIFS(EvidenceTable[Evidence ID],C292,EvidenceTable[Claim ID],INDEX(DecisionsTable[Claim ID],MATCH(A292,DecisionsTable[Decision ID],0))),COUNTIFS(TestsTable[Test ID],C292,TestsTable[Claim ID],INDEX(DecisionsTable[Claim ID],MATCH(A292,DecisionsTable[Decision ID],0))))=0,"Record belongs to another claim; ",""),""))</f>
      </c>
      <c r="F292" s="32" t="str">
        <f>IF(OR(A292="",B292="",C292=""),"",COUNTIFS($A$217:A292,A292,$B$217:B292,B292,$C$217:C292,"&lt;&gt;"))</f>
      </c>
      <c r="G292" s="32" t="str">
        <f>IF(F292="","",A292&amp;"__"&amp;B292&amp;"__"&amp;F292)</f>
      </c>
      <c r="H292" s="32" t="str">
        <f>IF(F292="","",IF(F292=1,C292,INDEX($H$216:H291,MATCH(A292&amp;"__"&amp;B292&amp;"__"&amp;(F292-1),$G$216:G291,0))&amp;", "&amp;C292))</f>
      </c>
      <c r="I292" s="32" t="str">
        <f>IF(COUNTA(A292:D292)=0,"",IF(E292="",0,1))</f>
      </c>
    </row>
    <row r="293" ht="46" customHeight="1">
      <c r="A293" s="20"/>
      <c r="B293" s="20"/>
      <c r="C293" s="20"/>
      <c r="D293" s="20"/>
      <c r="E293" s="32" t="str">
        <f>IF(COUNTA(A293:D293)=0,"",IF(A293="","Add decision link; ",IF(AND(COUNTIF(DecisionsTable[Decision ID],A293)=0,A293&lt;&gt;'Review Summary'!$B$6),"Unknown decision; ",""))&amp;IF(B293="","Select record type; ",IF(AND(B293&lt;&gt;"Evidence",B293&lt;&gt;"Test"),"Choose Evidence or Test; ",""))&amp;IF(C293="","Add record ID; ",IF(AND(OR(B293="Evidence",B293="Test"),IF(B293="Evidence",COUNTIF(EvidenceTable[Evidence ID],C293),COUNTIF(TestsTable[Test ID],C293))=0),"Unknown record for selected type; ",""))&amp;IF(D293="","Explain relevance and limits; ","")&amp;IF(AND(A293&lt;&gt;"",B293&lt;&gt;"",C293&lt;&gt;"",COUNTIFS(DecisionSupportLinks[Decision ID],A293,DecisionSupportLinks[Record type],B293,DecisionSupportLinks[Record ID],C293)&gt;1),"Duplicate reference; ","")&amp;IF(AND(C293&lt;&gt;"",OR(B293="Evidence",B293="Test"),IF(B293="Evidence",COUNTIF(EvidenceTable[Evidence ID],C293),COUNTIF(TestsTable[Test ID],C293))=1,COUNTIF(DecisionsTable[Decision ID],A293)=1),IF(IF(B293="Evidence",COUNTIFS(EvidenceTable[Evidence ID],C293,EvidenceTable[Claim ID],INDEX(DecisionsTable[Claim ID],MATCH(A293,DecisionsTable[Decision ID],0))),COUNTIFS(TestsTable[Test ID],C293,TestsTable[Claim ID],INDEX(DecisionsTable[Claim ID],MATCH(A293,DecisionsTable[Decision ID],0))))=0,"Record belongs to another claim; ",""),""))</f>
      </c>
      <c r="F293" s="32" t="str">
        <f>IF(OR(A293="",B293="",C293=""),"",COUNTIFS($A$217:A293,A293,$B$217:B293,B293,$C$217:C293,"&lt;&gt;"))</f>
      </c>
      <c r="G293" s="32" t="str">
        <f>IF(F293="","",A293&amp;"__"&amp;B293&amp;"__"&amp;F293)</f>
      </c>
      <c r="H293" s="32" t="str">
        <f>IF(F293="","",IF(F293=1,C293,INDEX($H$216:H292,MATCH(A293&amp;"__"&amp;B293&amp;"__"&amp;(F293-1),$G$216:G292,0))&amp;", "&amp;C293))</f>
      </c>
      <c r="I293" s="32" t="str">
        <f>IF(COUNTA(A293:D293)=0,"",IF(E293="",0,1))</f>
      </c>
    </row>
    <row r="294" ht="46" customHeight="1">
      <c r="A294" s="20"/>
      <c r="B294" s="20"/>
      <c r="C294" s="20"/>
      <c r="D294" s="20"/>
      <c r="E294" s="32" t="str">
        <f>IF(COUNTA(A294:D294)=0,"",IF(A294="","Add decision link; ",IF(AND(COUNTIF(DecisionsTable[Decision ID],A294)=0,A294&lt;&gt;'Review Summary'!$B$6),"Unknown decision; ",""))&amp;IF(B294="","Select record type; ",IF(AND(B294&lt;&gt;"Evidence",B294&lt;&gt;"Test"),"Choose Evidence or Test; ",""))&amp;IF(C294="","Add record ID; ",IF(AND(OR(B294="Evidence",B294="Test"),IF(B294="Evidence",COUNTIF(EvidenceTable[Evidence ID],C294),COUNTIF(TestsTable[Test ID],C294))=0),"Unknown record for selected type; ",""))&amp;IF(D294="","Explain relevance and limits; ","")&amp;IF(AND(A294&lt;&gt;"",B294&lt;&gt;"",C294&lt;&gt;"",COUNTIFS(DecisionSupportLinks[Decision ID],A294,DecisionSupportLinks[Record type],B294,DecisionSupportLinks[Record ID],C294)&gt;1),"Duplicate reference; ","")&amp;IF(AND(C294&lt;&gt;"",OR(B294="Evidence",B294="Test"),IF(B294="Evidence",COUNTIF(EvidenceTable[Evidence ID],C294),COUNTIF(TestsTable[Test ID],C294))=1,COUNTIF(DecisionsTable[Decision ID],A294)=1),IF(IF(B294="Evidence",COUNTIFS(EvidenceTable[Evidence ID],C294,EvidenceTable[Claim ID],INDEX(DecisionsTable[Claim ID],MATCH(A294,DecisionsTable[Decision ID],0))),COUNTIFS(TestsTable[Test ID],C294,TestsTable[Claim ID],INDEX(DecisionsTable[Claim ID],MATCH(A294,DecisionsTable[Decision ID],0))))=0,"Record belongs to another claim; ",""),""))</f>
      </c>
      <c r="F294" s="32" t="str">
        <f>IF(OR(A294="",B294="",C294=""),"",COUNTIFS($A$217:A294,A294,$B$217:B294,B294,$C$217:C294,"&lt;&gt;"))</f>
      </c>
      <c r="G294" s="32" t="str">
        <f>IF(F294="","",A294&amp;"__"&amp;B294&amp;"__"&amp;F294)</f>
      </c>
      <c r="H294" s="32" t="str">
        <f>IF(F294="","",IF(F294=1,C294,INDEX($H$216:H293,MATCH(A294&amp;"__"&amp;B294&amp;"__"&amp;(F294-1),$G$216:G293,0))&amp;", "&amp;C294))</f>
      </c>
      <c r="I294" s="32" t="str">
        <f>IF(COUNTA(A294:D294)=0,"",IF(E294="",0,1))</f>
      </c>
    </row>
    <row r="295" ht="46" customHeight="1">
      <c r="A295" s="20"/>
      <c r="B295" s="20"/>
      <c r="C295" s="20"/>
      <c r="D295" s="20"/>
      <c r="E295" s="32" t="str">
        <f>IF(COUNTA(A295:D295)=0,"",IF(A295="","Add decision link; ",IF(AND(COUNTIF(DecisionsTable[Decision ID],A295)=0,A295&lt;&gt;'Review Summary'!$B$6),"Unknown decision; ",""))&amp;IF(B295="","Select record type; ",IF(AND(B295&lt;&gt;"Evidence",B295&lt;&gt;"Test"),"Choose Evidence or Test; ",""))&amp;IF(C295="","Add record ID; ",IF(AND(OR(B295="Evidence",B295="Test"),IF(B295="Evidence",COUNTIF(EvidenceTable[Evidence ID],C295),COUNTIF(TestsTable[Test ID],C295))=0),"Unknown record for selected type; ",""))&amp;IF(D295="","Explain relevance and limits; ","")&amp;IF(AND(A295&lt;&gt;"",B295&lt;&gt;"",C295&lt;&gt;"",COUNTIFS(DecisionSupportLinks[Decision ID],A295,DecisionSupportLinks[Record type],B295,DecisionSupportLinks[Record ID],C295)&gt;1),"Duplicate reference; ","")&amp;IF(AND(C295&lt;&gt;"",OR(B295="Evidence",B295="Test"),IF(B295="Evidence",COUNTIF(EvidenceTable[Evidence ID],C295),COUNTIF(TestsTable[Test ID],C295))=1,COUNTIF(DecisionsTable[Decision ID],A295)=1),IF(IF(B295="Evidence",COUNTIFS(EvidenceTable[Evidence ID],C295,EvidenceTable[Claim ID],INDEX(DecisionsTable[Claim ID],MATCH(A295,DecisionsTable[Decision ID],0))),COUNTIFS(TestsTable[Test ID],C295,TestsTable[Claim ID],INDEX(DecisionsTable[Claim ID],MATCH(A295,DecisionsTable[Decision ID],0))))=0,"Record belongs to another claim; ",""),""))</f>
      </c>
      <c r="F295" s="32" t="str">
        <f>IF(OR(A295="",B295="",C295=""),"",COUNTIFS($A$217:A295,A295,$B$217:B295,B295,$C$217:C295,"&lt;&gt;"))</f>
      </c>
      <c r="G295" s="32" t="str">
        <f>IF(F295="","",A295&amp;"__"&amp;B295&amp;"__"&amp;F295)</f>
      </c>
      <c r="H295" s="32" t="str">
        <f>IF(F295="","",IF(F295=1,C295,INDEX($H$216:H294,MATCH(A295&amp;"__"&amp;B295&amp;"__"&amp;(F295-1),$G$216:G294,0))&amp;", "&amp;C295))</f>
      </c>
      <c r="I295" s="32" t="str">
        <f>IF(COUNTA(A295:D295)=0,"",IF(E295="",0,1))</f>
      </c>
    </row>
    <row r="296" ht="46" customHeight="1">
      <c r="A296" s="20"/>
      <c r="B296" s="20"/>
      <c r="C296" s="20"/>
      <c r="D296" s="20"/>
      <c r="E296" s="32" t="str">
        <f>IF(COUNTA(A296:D296)=0,"",IF(A296="","Add decision link; ",IF(AND(COUNTIF(DecisionsTable[Decision ID],A296)=0,A296&lt;&gt;'Review Summary'!$B$6),"Unknown decision; ",""))&amp;IF(B296="","Select record type; ",IF(AND(B296&lt;&gt;"Evidence",B296&lt;&gt;"Test"),"Choose Evidence or Test; ",""))&amp;IF(C296="","Add record ID; ",IF(AND(OR(B296="Evidence",B296="Test"),IF(B296="Evidence",COUNTIF(EvidenceTable[Evidence ID],C296),COUNTIF(TestsTable[Test ID],C296))=0),"Unknown record for selected type; ",""))&amp;IF(D296="","Explain relevance and limits; ","")&amp;IF(AND(A296&lt;&gt;"",B296&lt;&gt;"",C296&lt;&gt;"",COUNTIFS(DecisionSupportLinks[Decision ID],A296,DecisionSupportLinks[Record type],B296,DecisionSupportLinks[Record ID],C296)&gt;1),"Duplicate reference; ","")&amp;IF(AND(C296&lt;&gt;"",OR(B296="Evidence",B296="Test"),IF(B296="Evidence",COUNTIF(EvidenceTable[Evidence ID],C296),COUNTIF(TestsTable[Test ID],C296))=1,COUNTIF(DecisionsTable[Decision ID],A296)=1),IF(IF(B296="Evidence",COUNTIFS(EvidenceTable[Evidence ID],C296,EvidenceTable[Claim ID],INDEX(DecisionsTable[Claim ID],MATCH(A296,DecisionsTable[Decision ID],0))),COUNTIFS(TestsTable[Test ID],C296,TestsTable[Claim ID],INDEX(DecisionsTable[Claim ID],MATCH(A296,DecisionsTable[Decision ID],0))))=0,"Record belongs to another claim; ",""),""))</f>
      </c>
      <c r="F296" s="32" t="str">
        <f>IF(OR(A296="",B296="",C296=""),"",COUNTIFS($A$217:A296,A296,$B$217:B296,B296,$C$217:C296,"&lt;&gt;"))</f>
      </c>
      <c r="G296" s="32" t="str">
        <f>IF(F296="","",A296&amp;"__"&amp;B296&amp;"__"&amp;F296)</f>
      </c>
      <c r="H296" s="32" t="str">
        <f>IF(F296="","",IF(F296=1,C296,INDEX($H$216:H295,MATCH(A296&amp;"__"&amp;B296&amp;"__"&amp;(F296-1),$G$216:G295,0))&amp;", "&amp;C296))</f>
      </c>
      <c r="I296" s="32" t="str">
        <f>IF(COUNTA(A296:D296)=0,"",IF(E296="",0,1))</f>
      </c>
    </row>
    <row r="297" ht="46" customHeight="1">
      <c r="A297" s="20"/>
      <c r="B297" s="20"/>
      <c r="C297" s="20"/>
      <c r="D297" s="20"/>
      <c r="E297" s="32" t="str">
        <f>IF(COUNTA(A297:D297)=0,"",IF(A297="","Add decision link; ",IF(AND(COUNTIF(DecisionsTable[Decision ID],A297)=0,A297&lt;&gt;'Review Summary'!$B$6),"Unknown decision; ",""))&amp;IF(B297="","Select record type; ",IF(AND(B297&lt;&gt;"Evidence",B297&lt;&gt;"Test"),"Choose Evidence or Test; ",""))&amp;IF(C297="","Add record ID; ",IF(AND(OR(B297="Evidence",B297="Test"),IF(B297="Evidence",COUNTIF(EvidenceTable[Evidence ID],C297),COUNTIF(TestsTable[Test ID],C297))=0),"Unknown record for selected type; ",""))&amp;IF(D297="","Explain relevance and limits; ","")&amp;IF(AND(A297&lt;&gt;"",B297&lt;&gt;"",C297&lt;&gt;"",COUNTIFS(DecisionSupportLinks[Decision ID],A297,DecisionSupportLinks[Record type],B297,DecisionSupportLinks[Record ID],C297)&gt;1),"Duplicate reference; ","")&amp;IF(AND(C297&lt;&gt;"",OR(B297="Evidence",B297="Test"),IF(B297="Evidence",COUNTIF(EvidenceTable[Evidence ID],C297),COUNTIF(TestsTable[Test ID],C297))=1,COUNTIF(DecisionsTable[Decision ID],A297)=1),IF(IF(B297="Evidence",COUNTIFS(EvidenceTable[Evidence ID],C297,EvidenceTable[Claim ID],INDEX(DecisionsTable[Claim ID],MATCH(A297,DecisionsTable[Decision ID],0))),COUNTIFS(TestsTable[Test ID],C297,TestsTable[Claim ID],INDEX(DecisionsTable[Claim ID],MATCH(A297,DecisionsTable[Decision ID],0))))=0,"Record belongs to another claim; ",""),""))</f>
      </c>
      <c r="F297" s="32" t="str">
        <f>IF(OR(A297="",B297="",C297=""),"",COUNTIFS($A$217:A297,A297,$B$217:B297,B297,$C$217:C297,"&lt;&gt;"))</f>
      </c>
      <c r="G297" s="32" t="str">
        <f>IF(F297="","",A297&amp;"__"&amp;B297&amp;"__"&amp;F297)</f>
      </c>
      <c r="H297" s="32" t="str">
        <f>IF(F297="","",IF(F297=1,C297,INDEX($H$216:H296,MATCH(A297&amp;"__"&amp;B297&amp;"__"&amp;(F297-1),$G$216:G296,0))&amp;", "&amp;C297))</f>
      </c>
      <c r="I297" s="32" t="str">
        <f>IF(COUNTA(A297:D297)=0,"",IF(E297="",0,1))</f>
      </c>
    </row>
    <row r="298" ht="46" customHeight="1">
      <c r="A298" s="20"/>
      <c r="B298" s="20"/>
      <c r="C298" s="20"/>
      <c r="D298" s="20"/>
      <c r="E298" s="32" t="str">
        <f>IF(COUNTA(A298:D298)=0,"",IF(A298="","Add decision link; ",IF(AND(COUNTIF(DecisionsTable[Decision ID],A298)=0,A298&lt;&gt;'Review Summary'!$B$6),"Unknown decision; ",""))&amp;IF(B298="","Select record type; ",IF(AND(B298&lt;&gt;"Evidence",B298&lt;&gt;"Test"),"Choose Evidence or Test; ",""))&amp;IF(C298="","Add record ID; ",IF(AND(OR(B298="Evidence",B298="Test"),IF(B298="Evidence",COUNTIF(EvidenceTable[Evidence ID],C298),COUNTIF(TestsTable[Test ID],C298))=0),"Unknown record for selected type; ",""))&amp;IF(D298="","Explain relevance and limits; ","")&amp;IF(AND(A298&lt;&gt;"",B298&lt;&gt;"",C298&lt;&gt;"",COUNTIFS(DecisionSupportLinks[Decision ID],A298,DecisionSupportLinks[Record type],B298,DecisionSupportLinks[Record ID],C298)&gt;1),"Duplicate reference; ","")&amp;IF(AND(C298&lt;&gt;"",OR(B298="Evidence",B298="Test"),IF(B298="Evidence",COUNTIF(EvidenceTable[Evidence ID],C298),COUNTIF(TestsTable[Test ID],C298))=1,COUNTIF(DecisionsTable[Decision ID],A298)=1),IF(IF(B298="Evidence",COUNTIFS(EvidenceTable[Evidence ID],C298,EvidenceTable[Claim ID],INDEX(DecisionsTable[Claim ID],MATCH(A298,DecisionsTable[Decision ID],0))),COUNTIFS(TestsTable[Test ID],C298,TestsTable[Claim ID],INDEX(DecisionsTable[Claim ID],MATCH(A298,DecisionsTable[Decision ID],0))))=0,"Record belongs to another claim; ",""),""))</f>
      </c>
      <c r="F298" s="32" t="str">
        <f>IF(OR(A298="",B298="",C298=""),"",COUNTIFS($A$217:A298,A298,$B$217:B298,B298,$C$217:C298,"&lt;&gt;"))</f>
      </c>
      <c r="G298" s="32" t="str">
        <f>IF(F298="","",A298&amp;"__"&amp;B298&amp;"__"&amp;F298)</f>
      </c>
      <c r="H298" s="32" t="str">
        <f>IF(F298="","",IF(F298=1,C298,INDEX($H$216:H297,MATCH(A298&amp;"__"&amp;B298&amp;"__"&amp;(F298-1),$G$216:G297,0))&amp;", "&amp;C298))</f>
      </c>
      <c r="I298" s="32" t="str">
        <f>IF(COUNTA(A298:D298)=0,"",IF(E298="",0,1))</f>
      </c>
    </row>
    <row r="299" ht="46" customHeight="1">
      <c r="A299" s="20"/>
      <c r="B299" s="20"/>
      <c r="C299" s="20"/>
      <c r="D299" s="20"/>
      <c r="E299" s="32" t="str">
        <f>IF(COUNTA(A299:D299)=0,"",IF(A299="","Add decision link; ",IF(AND(COUNTIF(DecisionsTable[Decision ID],A299)=0,A299&lt;&gt;'Review Summary'!$B$6),"Unknown decision; ",""))&amp;IF(B299="","Select record type; ",IF(AND(B299&lt;&gt;"Evidence",B299&lt;&gt;"Test"),"Choose Evidence or Test; ",""))&amp;IF(C299="","Add record ID; ",IF(AND(OR(B299="Evidence",B299="Test"),IF(B299="Evidence",COUNTIF(EvidenceTable[Evidence ID],C299),COUNTIF(TestsTable[Test ID],C299))=0),"Unknown record for selected type; ",""))&amp;IF(D299="","Explain relevance and limits; ","")&amp;IF(AND(A299&lt;&gt;"",B299&lt;&gt;"",C299&lt;&gt;"",COUNTIFS(DecisionSupportLinks[Decision ID],A299,DecisionSupportLinks[Record type],B299,DecisionSupportLinks[Record ID],C299)&gt;1),"Duplicate reference; ","")&amp;IF(AND(C299&lt;&gt;"",OR(B299="Evidence",B299="Test"),IF(B299="Evidence",COUNTIF(EvidenceTable[Evidence ID],C299),COUNTIF(TestsTable[Test ID],C299))=1,COUNTIF(DecisionsTable[Decision ID],A299)=1),IF(IF(B299="Evidence",COUNTIFS(EvidenceTable[Evidence ID],C299,EvidenceTable[Claim ID],INDEX(DecisionsTable[Claim ID],MATCH(A299,DecisionsTable[Decision ID],0))),COUNTIFS(TestsTable[Test ID],C299,TestsTable[Claim ID],INDEX(DecisionsTable[Claim ID],MATCH(A299,DecisionsTable[Decision ID],0))))=0,"Record belongs to another claim; ",""),""))</f>
      </c>
      <c r="F299" s="32" t="str">
        <f>IF(OR(A299="",B299="",C299=""),"",COUNTIFS($A$217:A299,A299,$B$217:B299,B299,$C$217:C299,"&lt;&gt;"))</f>
      </c>
      <c r="G299" s="32" t="str">
        <f>IF(F299="","",A299&amp;"__"&amp;B299&amp;"__"&amp;F299)</f>
      </c>
      <c r="H299" s="32" t="str">
        <f>IF(F299="","",IF(F299=1,C299,INDEX($H$216:H298,MATCH(A299&amp;"__"&amp;B299&amp;"__"&amp;(F299-1),$G$216:G298,0))&amp;", "&amp;C299))</f>
      </c>
      <c r="I299" s="32" t="str">
        <f>IF(COUNTA(A299:D299)=0,"",IF(E299="",0,1))</f>
      </c>
    </row>
    <row r="300" ht="46" customHeight="1">
      <c r="A300" s="20"/>
      <c r="B300" s="20"/>
      <c r="C300" s="20"/>
      <c r="D300" s="20"/>
      <c r="E300" s="32" t="str">
        <f>IF(COUNTA(A300:D300)=0,"",IF(A300="","Add decision link; ",IF(AND(COUNTIF(DecisionsTable[Decision ID],A300)=0,A300&lt;&gt;'Review Summary'!$B$6),"Unknown decision; ",""))&amp;IF(B300="","Select record type; ",IF(AND(B300&lt;&gt;"Evidence",B300&lt;&gt;"Test"),"Choose Evidence or Test; ",""))&amp;IF(C300="","Add record ID; ",IF(AND(OR(B300="Evidence",B300="Test"),IF(B300="Evidence",COUNTIF(EvidenceTable[Evidence ID],C300),COUNTIF(TestsTable[Test ID],C300))=0),"Unknown record for selected type; ",""))&amp;IF(D300="","Explain relevance and limits; ","")&amp;IF(AND(A300&lt;&gt;"",B300&lt;&gt;"",C300&lt;&gt;"",COUNTIFS(DecisionSupportLinks[Decision ID],A300,DecisionSupportLinks[Record type],B300,DecisionSupportLinks[Record ID],C300)&gt;1),"Duplicate reference; ","")&amp;IF(AND(C300&lt;&gt;"",OR(B300="Evidence",B300="Test"),IF(B300="Evidence",COUNTIF(EvidenceTable[Evidence ID],C300),COUNTIF(TestsTable[Test ID],C300))=1,COUNTIF(DecisionsTable[Decision ID],A300)=1),IF(IF(B300="Evidence",COUNTIFS(EvidenceTable[Evidence ID],C300,EvidenceTable[Claim ID],INDEX(DecisionsTable[Claim ID],MATCH(A300,DecisionsTable[Decision ID],0))),COUNTIFS(TestsTable[Test ID],C300,TestsTable[Claim ID],INDEX(DecisionsTable[Claim ID],MATCH(A300,DecisionsTable[Decision ID],0))))=0,"Record belongs to another claim; ",""),""))</f>
      </c>
      <c r="F300" s="32" t="str">
        <f>IF(OR(A300="",B300="",C300=""),"",COUNTIFS($A$217:A300,A300,$B$217:B300,B300,$C$217:C300,"&lt;&gt;"))</f>
      </c>
      <c r="G300" s="32" t="str">
        <f>IF(F300="","",A300&amp;"__"&amp;B300&amp;"__"&amp;F300)</f>
      </c>
      <c r="H300" s="32" t="str">
        <f>IF(F300="","",IF(F300=1,C300,INDEX($H$216:H299,MATCH(A300&amp;"__"&amp;B300&amp;"__"&amp;(F300-1),$G$216:G299,0))&amp;", "&amp;C300))</f>
      </c>
      <c r="I300" s="32" t="str">
        <f>IF(COUNTA(A300:D300)=0,"",IF(E300="",0,1))</f>
      </c>
    </row>
    <row r="301" ht="46" customHeight="1">
      <c r="A301" s="20"/>
      <c r="B301" s="20"/>
      <c r="C301" s="20"/>
      <c r="D301" s="20"/>
      <c r="E301" s="32" t="str">
        <f>IF(COUNTA(A301:D301)=0,"",IF(A301="","Add decision link; ",IF(AND(COUNTIF(DecisionsTable[Decision ID],A301)=0,A301&lt;&gt;'Review Summary'!$B$6),"Unknown decision; ",""))&amp;IF(B301="","Select record type; ",IF(AND(B301&lt;&gt;"Evidence",B301&lt;&gt;"Test"),"Choose Evidence or Test; ",""))&amp;IF(C301="","Add record ID; ",IF(AND(OR(B301="Evidence",B301="Test"),IF(B301="Evidence",COUNTIF(EvidenceTable[Evidence ID],C301),COUNTIF(TestsTable[Test ID],C301))=0),"Unknown record for selected type; ",""))&amp;IF(D301="","Explain relevance and limits; ","")&amp;IF(AND(A301&lt;&gt;"",B301&lt;&gt;"",C301&lt;&gt;"",COUNTIFS(DecisionSupportLinks[Decision ID],A301,DecisionSupportLinks[Record type],B301,DecisionSupportLinks[Record ID],C301)&gt;1),"Duplicate reference; ","")&amp;IF(AND(C301&lt;&gt;"",OR(B301="Evidence",B301="Test"),IF(B301="Evidence",COUNTIF(EvidenceTable[Evidence ID],C301),COUNTIF(TestsTable[Test ID],C301))=1,COUNTIF(DecisionsTable[Decision ID],A301)=1),IF(IF(B301="Evidence",COUNTIFS(EvidenceTable[Evidence ID],C301,EvidenceTable[Claim ID],INDEX(DecisionsTable[Claim ID],MATCH(A301,DecisionsTable[Decision ID],0))),COUNTIFS(TestsTable[Test ID],C301,TestsTable[Claim ID],INDEX(DecisionsTable[Claim ID],MATCH(A301,DecisionsTable[Decision ID],0))))=0,"Record belongs to another claim; ",""),""))</f>
      </c>
      <c r="F301" s="32" t="str">
        <f>IF(OR(A301="",B301="",C301=""),"",COUNTIFS($A$217:A301,A301,$B$217:B301,B301,$C$217:C301,"&lt;&gt;"))</f>
      </c>
      <c r="G301" s="32" t="str">
        <f>IF(F301="","",A301&amp;"__"&amp;B301&amp;"__"&amp;F301)</f>
      </c>
      <c r="H301" s="32" t="str">
        <f>IF(F301="","",IF(F301=1,C301,INDEX($H$216:H300,MATCH(A301&amp;"__"&amp;B301&amp;"__"&amp;(F301-1),$G$216:G300,0))&amp;", "&amp;C301))</f>
      </c>
      <c r="I301" s="32" t="str">
        <f>IF(COUNTA(A301:D301)=0,"",IF(E301="",0,1))</f>
      </c>
    </row>
    <row r="302" ht="46" customHeight="1">
      <c r="A302" s="20"/>
      <c r="B302" s="20"/>
      <c r="C302" s="20"/>
      <c r="D302" s="20"/>
      <c r="E302" s="32" t="str">
        <f>IF(COUNTA(A302:D302)=0,"",IF(A302="","Add decision link; ",IF(AND(COUNTIF(DecisionsTable[Decision ID],A302)=0,A302&lt;&gt;'Review Summary'!$B$6),"Unknown decision; ",""))&amp;IF(B302="","Select record type; ",IF(AND(B302&lt;&gt;"Evidence",B302&lt;&gt;"Test"),"Choose Evidence or Test; ",""))&amp;IF(C302="","Add record ID; ",IF(AND(OR(B302="Evidence",B302="Test"),IF(B302="Evidence",COUNTIF(EvidenceTable[Evidence ID],C302),COUNTIF(TestsTable[Test ID],C302))=0),"Unknown record for selected type; ",""))&amp;IF(D302="","Explain relevance and limits; ","")&amp;IF(AND(A302&lt;&gt;"",B302&lt;&gt;"",C302&lt;&gt;"",COUNTIFS(DecisionSupportLinks[Decision ID],A302,DecisionSupportLinks[Record type],B302,DecisionSupportLinks[Record ID],C302)&gt;1),"Duplicate reference; ","")&amp;IF(AND(C302&lt;&gt;"",OR(B302="Evidence",B302="Test"),IF(B302="Evidence",COUNTIF(EvidenceTable[Evidence ID],C302),COUNTIF(TestsTable[Test ID],C302))=1,COUNTIF(DecisionsTable[Decision ID],A302)=1),IF(IF(B302="Evidence",COUNTIFS(EvidenceTable[Evidence ID],C302,EvidenceTable[Claim ID],INDEX(DecisionsTable[Claim ID],MATCH(A302,DecisionsTable[Decision ID],0))),COUNTIFS(TestsTable[Test ID],C302,TestsTable[Claim ID],INDEX(DecisionsTable[Claim ID],MATCH(A302,DecisionsTable[Decision ID],0))))=0,"Record belongs to another claim; ",""),""))</f>
      </c>
      <c r="F302" s="32" t="str">
        <f>IF(OR(A302="",B302="",C302=""),"",COUNTIFS($A$217:A302,A302,$B$217:B302,B302,$C$217:C302,"&lt;&gt;"))</f>
      </c>
      <c r="G302" s="32" t="str">
        <f>IF(F302="","",A302&amp;"__"&amp;B302&amp;"__"&amp;F302)</f>
      </c>
      <c r="H302" s="32" t="str">
        <f>IF(F302="","",IF(F302=1,C302,INDEX($H$216:H301,MATCH(A302&amp;"__"&amp;B302&amp;"__"&amp;(F302-1),$G$216:G301,0))&amp;", "&amp;C302))</f>
      </c>
      <c r="I302" s="32" t="str">
        <f>IF(COUNTA(A302:D302)=0,"",IF(E302="",0,1))</f>
      </c>
    </row>
    <row r="303" ht="46" customHeight="1">
      <c r="A303" s="20"/>
      <c r="B303" s="20"/>
      <c r="C303" s="20"/>
      <c r="D303" s="20"/>
      <c r="E303" s="32" t="str">
        <f>IF(COUNTA(A303:D303)=0,"",IF(A303="","Add decision link; ",IF(AND(COUNTIF(DecisionsTable[Decision ID],A303)=0,A303&lt;&gt;'Review Summary'!$B$6),"Unknown decision; ",""))&amp;IF(B303="","Select record type; ",IF(AND(B303&lt;&gt;"Evidence",B303&lt;&gt;"Test"),"Choose Evidence or Test; ",""))&amp;IF(C303="","Add record ID; ",IF(AND(OR(B303="Evidence",B303="Test"),IF(B303="Evidence",COUNTIF(EvidenceTable[Evidence ID],C303),COUNTIF(TestsTable[Test ID],C303))=0),"Unknown record for selected type; ",""))&amp;IF(D303="","Explain relevance and limits; ","")&amp;IF(AND(A303&lt;&gt;"",B303&lt;&gt;"",C303&lt;&gt;"",COUNTIFS(DecisionSupportLinks[Decision ID],A303,DecisionSupportLinks[Record type],B303,DecisionSupportLinks[Record ID],C303)&gt;1),"Duplicate reference; ","")&amp;IF(AND(C303&lt;&gt;"",OR(B303="Evidence",B303="Test"),IF(B303="Evidence",COUNTIF(EvidenceTable[Evidence ID],C303),COUNTIF(TestsTable[Test ID],C303))=1,COUNTIF(DecisionsTable[Decision ID],A303)=1),IF(IF(B303="Evidence",COUNTIFS(EvidenceTable[Evidence ID],C303,EvidenceTable[Claim ID],INDEX(DecisionsTable[Claim ID],MATCH(A303,DecisionsTable[Decision ID],0))),COUNTIFS(TestsTable[Test ID],C303,TestsTable[Claim ID],INDEX(DecisionsTable[Claim ID],MATCH(A303,DecisionsTable[Decision ID],0))))=0,"Record belongs to another claim; ",""),""))</f>
      </c>
      <c r="F303" s="32" t="str">
        <f>IF(OR(A303="",B303="",C303=""),"",COUNTIFS($A$217:A303,A303,$B$217:B303,B303,$C$217:C303,"&lt;&gt;"))</f>
      </c>
      <c r="G303" s="32" t="str">
        <f>IF(F303="","",A303&amp;"__"&amp;B303&amp;"__"&amp;F303)</f>
      </c>
      <c r="H303" s="32" t="str">
        <f>IF(F303="","",IF(F303=1,C303,INDEX($H$216:H302,MATCH(A303&amp;"__"&amp;B303&amp;"__"&amp;(F303-1),$G$216:G302,0))&amp;", "&amp;C303))</f>
      </c>
      <c r="I303" s="32" t="str">
        <f>IF(COUNTA(A303:D303)=0,"",IF(E303="",0,1))</f>
      </c>
    </row>
    <row r="304" ht="46" customHeight="1">
      <c r="A304" s="20"/>
      <c r="B304" s="20"/>
      <c r="C304" s="20"/>
      <c r="D304" s="20"/>
      <c r="E304" s="32" t="str">
        <f>IF(COUNTA(A304:D304)=0,"",IF(A304="","Add decision link; ",IF(AND(COUNTIF(DecisionsTable[Decision ID],A304)=0,A304&lt;&gt;'Review Summary'!$B$6),"Unknown decision; ",""))&amp;IF(B304="","Select record type; ",IF(AND(B304&lt;&gt;"Evidence",B304&lt;&gt;"Test"),"Choose Evidence or Test; ",""))&amp;IF(C304="","Add record ID; ",IF(AND(OR(B304="Evidence",B304="Test"),IF(B304="Evidence",COUNTIF(EvidenceTable[Evidence ID],C304),COUNTIF(TestsTable[Test ID],C304))=0),"Unknown record for selected type; ",""))&amp;IF(D304="","Explain relevance and limits; ","")&amp;IF(AND(A304&lt;&gt;"",B304&lt;&gt;"",C304&lt;&gt;"",COUNTIFS(DecisionSupportLinks[Decision ID],A304,DecisionSupportLinks[Record type],B304,DecisionSupportLinks[Record ID],C304)&gt;1),"Duplicate reference; ","")&amp;IF(AND(C304&lt;&gt;"",OR(B304="Evidence",B304="Test"),IF(B304="Evidence",COUNTIF(EvidenceTable[Evidence ID],C304),COUNTIF(TestsTable[Test ID],C304))=1,COUNTIF(DecisionsTable[Decision ID],A304)=1),IF(IF(B304="Evidence",COUNTIFS(EvidenceTable[Evidence ID],C304,EvidenceTable[Claim ID],INDEX(DecisionsTable[Claim ID],MATCH(A304,DecisionsTable[Decision ID],0))),COUNTIFS(TestsTable[Test ID],C304,TestsTable[Claim ID],INDEX(DecisionsTable[Claim ID],MATCH(A304,DecisionsTable[Decision ID],0))))=0,"Record belongs to another claim; ",""),""))</f>
      </c>
      <c r="F304" s="32" t="str">
        <f>IF(OR(A304="",B304="",C304=""),"",COUNTIFS($A$217:A304,A304,$B$217:B304,B304,$C$217:C304,"&lt;&gt;"))</f>
      </c>
      <c r="G304" s="32" t="str">
        <f>IF(F304="","",A304&amp;"__"&amp;B304&amp;"__"&amp;F304)</f>
      </c>
      <c r="H304" s="32" t="str">
        <f>IF(F304="","",IF(F304=1,C304,INDEX($H$216:H303,MATCH(A304&amp;"__"&amp;B304&amp;"__"&amp;(F304-1),$G$216:G303,0))&amp;", "&amp;C304))</f>
      </c>
      <c r="I304" s="32" t="str">
        <f>IF(COUNTA(A304:D304)=0,"",IF(E304="",0,1))</f>
      </c>
    </row>
    <row r="305" ht="46" customHeight="1">
      <c r="A305" s="20"/>
      <c r="B305" s="20"/>
      <c r="C305" s="20"/>
      <c r="D305" s="20"/>
      <c r="E305" s="32" t="str">
        <f>IF(COUNTA(A305:D305)=0,"",IF(A305="","Add decision link; ",IF(AND(COUNTIF(DecisionsTable[Decision ID],A305)=0,A305&lt;&gt;'Review Summary'!$B$6),"Unknown decision; ",""))&amp;IF(B305="","Select record type; ",IF(AND(B305&lt;&gt;"Evidence",B305&lt;&gt;"Test"),"Choose Evidence or Test; ",""))&amp;IF(C305="","Add record ID; ",IF(AND(OR(B305="Evidence",B305="Test"),IF(B305="Evidence",COUNTIF(EvidenceTable[Evidence ID],C305),COUNTIF(TestsTable[Test ID],C305))=0),"Unknown record for selected type; ",""))&amp;IF(D305="","Explain relevance and limits; ","")&amp;IF(AND(A305&lt;&gt;"",B305&lt;&gt;"",C305&lt;&gt;"",COUNTIFS(DecisionSupportLinks[Decision ID],A305,DecisionSupportLinks[Record type],B305,DecisionSupportLinks[Record ID],C305)&gt;1),"Duplicate reference; ","")&amp;IF(AND(C305&lt;&gt;"",OR(B305="Evidence",B305="Test"),IF(B305="Evidence",COUNTIF(EvidenceTable[Evidence ID],C305),COUNTIF(TestsTable[Test ID],C305))=1,COUNTIF(DecisionsTable[Decision ID],A305)=1),IF(IF(B305="Evidence",COUNTIFS(EvidenceTable[Evidence ID],C305,EvidenceTable[Claim ID],INDEX(DecisionsTable[Claim ID],MATCH(A305,DecisionsTable[Decision ID],0))),COUNTIFS(TestsTable[Test ID],C305,TestsTable[Claim ID],INDEX(DecisionsTable[Claim ID],MATCH(A305,DecisionsTable[Decision ID],0))))=0,"Record belongs to another claim; ",""),""))</f>
      </c>
      <c r="F305" s="32" t="str">
        <f>IF(OR(A305="",B305="",C305=""),"",COUNTIFS($A$217:A305,A305,$B$217:B305,B305,$C$217:C305,"&lt;&gt;"))</f>
      </c>
      <c r="G305" s="32" t="str">
        <f>IF(F305="","",A305&amp;"__"&amp;B305&amp;"__"&amp;F305)</f>
      </c>
      <c r="H305" s="32" t="str">
        <f>IF(F305="","",IF(F305=1,C305,INDEX($H$216:H304,MATCH(A305&amp;"__"&amp;B305&amp;"__"&amp;(F305-1),$G$216:G304,0))&amp;", "&amp;C305))</f>
      </c>
      <c r="I305" s="32" t="str">
        <f>IF(COUNTA(A305:D305)=0,"",IF(E305="",0,1))</f>
      </c>
    </row>
    <row r="306" ht="46" customHeight="1">
      <c r="A306" s="20"/>
      <c r="B306" s="20"/>
      <c r="C306" s="20"/>
      <c r="D306" s="20"/>
      <c r="E306" s="32" t="str">
        <f>IF(COUNTA(A306:D306)=0,"",IF(A306="","Add decision link; ",IF(AND(COUNTIF(DecisionsTable[Decision ID],A306)=0,A306&lt;&gt;'Review Summary'!$B$6),"Unknown decision; ",""))&amp;IF(B306="","Select record type; ",IF(AND(B306&lt;&gt;"Evidence",B306&lt;&gt;"Test"),"Choose Evidence or Test; ",""))&amp;IF(C306="","Add record ID; ",IF(AND(OR(B306="Evidence",B306="Test"),IF(B306="Evidence",COUNTIF(EvidenceTable[Evidence ID],C306),COUNTIF(TestsTable[Test ID],C306))=0),"Unknown record for selected type; ",""))&amp;IF(D306="","Explain relevance and limits; ","")&amp;IF(AND(A306&lt;&gt;"",B306&lt;&gt;"",C306&lt;&gt;"",COUNTIFS(DecisionSupportLinks[Decision ID],A306,DecisionSupportLinks[Record type],B306,DecisionSupportLinks[Record ID],C306)&gt;1),"Duplicate reference; ","")&amp;IF(AND(C306&lt;&gt;"",OR(B306="Evidence",B306="Test"),IF(B306="Evidence",COUNTIF(EvidenceTable[Evidence ID],C306),COUNTIF(TestsTable[Test ID],C306))=1,COUNTIF(DecisionsTable[Decision ID],A306)=1),IF(IF(B306="Evidence",COUNTIFS(EvidenceTable[Evidence ID],C306,EvidenceTable[Claim ID],INDEX(DecisionsTable[Claim ID],MATCH(A306,DecisionsTable[Decision ID],0))),COUNTIFS(TestsTable[Test ID],C306,TestsTable[Claim ID],INDEX(DecisionsTable[Claim ID],MATCH(A306,DecisionsTable[Decision ID],0))))=0,"Record belongs to another claim; ",""),""))</f>
      </c>
      <c r="F306" s="32" t="str">
        <f>IF(OR(A306="",B306="",C306=""),"",COUNTIFS($A$217:A306,A306,$B$217:B306,B306,$C$217:C306,"&lt;&gt;"))</f>
      </c>
      <c r="G306" s="32" t="str">
        <f>IF(F306="","",A306&amp;"__"&amp;B306&amp;"__"&amp;F306)</f>
      </c>
      <c r="H306" s="32" t="str">
        <f>IF(F306="","",IF(F306=1,C306,INDEX($H$216:H305,MATCH(A306&amp;"__"&amp;B306&amp;"__"&amp;(F306-1),$G$216:G305,0))&amp;", "&amp;C306))</f>
      </c>
      <c r="I306" s="32" t="str">
        <f>IF(COUNTA(A306:D306)=0,"",IF(E306="",0,1))</f>
      </c>
    </row>
    <row r="307" ht="46" customHeight="1">
      <c r="A307" s="20"/>
      <c r="B307" s="20"/>
      <c r="C307" s="20"/>
      <c r="D307" s="20"/>
      <c r="E307" s="32" t="str">
        <f>IF(COUNTA(A307:D307)=0,"",IF(A307="","Add decision link; ",IF(AND(COUNTIF(DecisionsTable[Decision ID],A307)=0,A307&lt;&gt;'Review Summary'!$B$6),"Unknown decision; ",""))&amp;IF(B307="","Select record type; ",IF(AND(B307&lt;&gt;"Evidence",B307&lt;&gt;"Test"),"Choose Evidence or Test; ",""))&amp;IF(C307="","Add record ID; ",IF(AND(OR(B307="Evidence",B307="Test"),IF(B307="Evidence",COUNTIF(EvidenceTable[Evidence ID],C307),COUNTIF(TestsTable[Test ID],C307))=0),"Unknown record for selected type; ",""))&amp;IF(D307="","Explain relevance and limits; ","")&amp;IF(AND(A307&lt;&gt;"",B307&lt;&gt;"",C307&lt;&gt;"",COUNTIFS(DecisionSupportLinks[Decision ID],A307,DecisionSupportLinks[Record type],B307,DecisionSupportLinks[Record ID],C307)&gt;1),"Duplicate reference; ","")&amp;IF(AND(C307&lt;&gt;"",OR(B307="Evidence",B307="Test"),IF(B307="Evidence",COUNTIF(EvidenceTable[Evidence ID],C307),COUNTIF(TestsTable[Test ID],C307))=1,COUNTIF(DecisionsTable[Decision ID],A307)=1),IF(IF(B307="Evidence",COUNTIFS(EvidenceTable[Evidence ID],C307,EvidenceTable[Claim ID],INDEX(DecisionsTable[Claim ID],MATCH(A307,DecisionsTable[Decision ID],0))),COUNTIFS(TestsTable[Test ID],C307,TestsTable[Claim ID],INDEX(DecisionsTable[Claim ID],MATCH(A307,DecisionsTable[Decision ID],0))))=0,"Record belongs to another claim; ",""),""))</f>
      </c>
      <c r="F307" s="32" t="str">
        <f>IF(OR(A307="",B307="",C307=""),"",COUNTIFS($A$217:A307,A307,$B$217:B307,B307,$C$217:C307,"&lt;&gt;"))</f>
      </c>
      <c r="G307" s="32" t="str">
        <f>IF(F307="","",A307&amp;"__"&amp;B307&amp;"__"&amp;F307)</f>
      </c>
      <c r="H307" s="32" t="str">
        <f>IF(F307="","",IF(F307=1,C307,INDEX($H$216:H306,MATCH(A307&amp;"__"&amp;B307&amp;"__"&amp;(F307-1),$G$216:G306,0))&amp;", "&amp;C307))</f>
      </c>
      <c r="I307" s="32" t="str">
        <f>IF(COUNTA(A307:D307)=0,"",IF(E307="",0,1))</f>
      </c>
    </row>
    <row r="308" ht="46" customHeight="1">
      <c r="A308" s="20"/>
      <c r="B308" s="20"/>
      <c r="C308" s="20"/>
      <c r="D308" s="20"/>
      <c r="E308" s="32" t="str">
        <f>IF(COUNTA(A308:D308)=0,"",IF(A308="","Add decision link; ",IF(AND(COUNTIF(DecisionsTable[Decision ID],A308)=0,A308&lt;&gt;'Review Summary'!$B$6),"Unknown decision; ",""))&amp;IF(B308="","Select record type; ",IF(AND(B308&lt;&gt;"Evidence",B308&lt;&gt;"Test"),"Choose Evidence or Test; ",""))&amp;IF(C308="","Add record ID; ",IF(AND(OR(B308="Evidence",B308="Test"),IF(B308="Evidence",COUNTIF(EvidenceTable[Evidence ID],C308),COUNTIF(TestsTable[Test ID],C308))=0),"Unknown record for selected type; ",""))&amp;IF(D308="","Explain relevance and limits; ","")&amp;IF(AND(A308&lt;&gt;"",B308&lt;&gt;"",C308&lt;&gt;"",COUNTIFS(DecisionSupportLinks[Decision ID],A308,DecisionSupportLinks[Record type],B308,DecisionSupportLinks[Record ID],C308)&gt;1),"Duplicate reference; ","")&amp;IF(AND(C308&lt;&gt;"",OR(B308="Evidence",B308="Test"),IF(B308="Evidence",COUNTIF(EvidenceTable[Evidence ID],C308),COUNTIF(TestsTable[Test ID],C308))=1,COUNTIF(DecisionsTable[Decision ID],A308)=1),IF(IF(B308="Evidence",COUNTIFS(EvidenceTable[Evidence ID],C308,EvidenceTable[Claim ID],INDEX(DecisionsTable[Claim ID],MATCH(A308,DecisionsTable[Decision ID],0))),COUNTIFS(TestsTable[Test ID],C308,TestsTable[Claim ID],INDEX(DecisionsTable[Claim ID],MATCH(A308,DecisionsTable[Decision ID],0))))=0,"Record belongs to another claim; ",""),""))</f>
      </c>
      <c r="F308" s="32" t="str">
        <f>IF(OR(A308="",B308="",C308=""),"",COUNTIFS($A$217:A308,A308,$B$217:B308,B308,$C$217:C308,"&lt;&gt;"))</f>
      </c>
      <c r="G308" s="32" t="str">
        <f>IF(F308="","",A308&amp;"__"&amp;B308&amp;"__"&amp;F308)</f>
      </c>
      <c r="H308" s="32" t="str">
        <f>IF(F308="","",IF(F308=1,C308,INDEX($H$216:H307,MATCH(A308&amp;"__"&amp;B308&amp;"__"&amp;(F308-1),$G$216:G307,0))&amp;", "&amp;C308))</f>
      </c>
      <c r="I308" s="32" t="str">
        <f>IF(COUNTA(A308:D308)=0,"",IF(E308="",0,1))</f>
      </c>
    </row>
    <row r="309" ht="46" customHeight="1">
      <c r="A309" s="20"/>
      <c r="B309" s="20"/>
      <c r="C309" s="20"/>
      <c r="D309" s="20"/>
      <c r="E309" s="32" t="str">
        <f>IF(COUNTA(A309:D309)=0,"",IF(A309="","Add decision link; ",IF(AND(COUNTIF(DecisionsTable[Decision ID],A309)=0,A309&lt;&gt;'Review Summary'!$B$6),"Unknown decision; ",""))&amp;IF(B309="","Select record type; ",IF(AND(B309&lt;&gt;"Evidence",B309&lt;&gt;"Test"),"Choose Evidence or Test; ",""))&amp;IF(C309="","Add record ID; ",IF(AND(OR(B309="Evidence",B309="Test"),IF(B309="Evidence",COUNTIF(EvidenceTable[Evidence ID],C309),COUNTIF(TestsTable[Test ID],C309))=0),"Unknown record for selected type; ",""))&amp;IF(D309="","Explain relevance and limits; ","")&amp;IF(AND(A309&lt;&gt;"",B309&lt;&gt;"",C309&lt;&gt;"",COUNTIFS(DecisionSupportLinks[Decision ID],A309,DecisionSupportLinks[Record type],B309,DecisionSupportLinks[Record ID],C309)&gt;1),"Duplicate reference; ","")&amp;IF(AND(C309&lt;&gt;"",OR(B309="Evidence",B309="Test"),IF(B309="Evidence",COUNTIF(EvidenceTable[Evidence ID],C309),COUNTIF(TestsTable[Test ID],C309))=1,COUNTIF(DecisionsTable[Decision ID],A309)=1),IF(IF(B309="Evidence",COUNTIFS(EvidenceTable[Evidence ID],C309,EvidenceTable[Claim ID],INDEX(DecisionsTable[Claim ID],MATCH(A309,DecisionsTable[Decision ID],0))),COUNTIFS(TestsTable[Test ID],C309,TestsTable[Claim ID],INDEX(DecisionsTable[Claim ID],MATCH(A309,DecisionsTable[Decision ID],0))))=0,"Record belongs to another claim; ",""),""))</f>
      </c>
      <c r="F309" s="32" t="str">
        <f>IF(OR(A309="",B309="",C309=""),"",COUNTIFS($A$217:A309,A309,$B$217:B309,B309,$C$217:C309,"&lt;&gt;"))</f>
      </c>
      <c r="G309" s="32" t="str">
        <f>IF(F309="","",A309&amp;"__"&amp;B309&amp;"__"&amp;F309)</f>
      </c>
      <c r="H309" s="32" t="str">
        <f>IF(F309="","",IF(F309=1,C309,INDEX($H$216:H308,MATCH(A309&amp;"__"&amp;B309&amp;"__"&amp;(F309-1),$G$216:G308,0))&amp;", "&amp;C309))</f>
      </c>
      <c r="I309" s="32" t="str">
        <f>IF(COUNTA(A309:D309)=0,"",IF(E309="",0,1))</f>
      </c>
    </row>
    <row r="310" ht="46" customHeight="1">
      <c r="A310" s="20"/>
      <c r="B310" s="20"/>
      <c r="C310" s="20"/>
      <c r="D310" s="20"/>
      <c r="E310" s="32" t="str">
        <f>IF(COUNTA(A310:D310)=0,"",IF(A310="","Add decision link; ",IF(AND(COUNTIF(DecisionsTable[Decision ID],A310)=0,A310&lt;&gt;'Review Summary'!$B$6),"Unknown decision; ",""))&amp;IF(B310="","Select record type; ",IF(AND(B310&lt;&gt;"Evidence",B310&lt;&gt;"Test"),"Choose Evidence or Test; ",""))&amp;IF(C310="","Add record ID; ",IF(AND(OR(B310="Evidence",B310="Test"),IF(B310="Evidence",COUNTIF(EvidenceTable[Evidence ID],C310),COUNTIF(TestsTable[Test ID],C310))=0),"Unknown record for selected type; ",""))&amp;IF(D310="","Explain relevance and limits; ","")&amp;IF(AND(A310&lt;&gt;"",B310&lt;&gt;"",C310&lt;&gt;"",COUNTIFS(DecisionSupportLinks[Decision ID],A310,DecisionSupportLinks[Record type],B310,DecisionSupportLinks[Record ID],C310)&gt;1),"Duplicate reference; ","")&amp;IF(AND(C310&lt;&gt;"",OR(B310="Evidence",B310="Test"),IF(B310="Evidence",COUNTIF(EvidenceTable[Evidence ID],C310),COUNTIF(TestsTable[Test ID],C310))=1,COUNTIF(DecisionsTable[Decision ID],A310)=1),IF(IF(B310="Evidence",COUNTIFS(EvidenceTable[Evidence ID],C310,EvidenceTable[Claim ID],INDEX(DecisionsTable[Claim ID],MATCH(A310,DecisionsTable[Decision ID],0))),COUNTIFS(TestsTable[Test ID],C310,TestsTable[Claim ID],INDEX(DecisionsTable[Claim ID],MATCH(A310,DecisionsTable[Decision ID],0))))=0,"Record belongs to another claim; ",""),""))</f>
      </c>
      <c r="F310" s="32" t="str">
        <f>IF(OR(A310="",B310="",C310=""),"",COUNTIFS($A$217:A310,A310,$B$217:B310,B310,$C$217:C310,"&lt;&gt;"))</f>
      </c>
      <c r="G310" s="32" t="str">
        <f>IF(F310="","",A310&amp;"__"&amp;B310&amp;"__"&amp;F310)</f>
      </c>
      <c r="H310" s="32" t="str">
        <f>IF(F310="","",IF(F310=1,C310,INDEX($H$216:H309,MATCH(A310&amp;"__"&amp;B310&amp;"__"&amp;(F310-1),$G$216:G309,0))&amp;", "&amp;C310))</f>
      </c>
      <c r="I310" s="32" t="str">
        <f>IF(COUNTA(A310:D310)=0,"",IF(E310="",0,1))</f>
      </c>
    </row>
    <row r="311" ht="46" customHeight="1">
      <c r="A311" s="20"/>
      <c r="B311" s="20"/>
      <c r="C311" s="20"/>
      <c r="D311" s="20"/>
      <c r="E311" s="32" t="str">
        <f>IF(COUNTA(A311:D311)=0,"",IF(A311="","Add decision link; ",IF(AND(COUNTIF(DecisionsTable[Decision ID],A311)=0,A311&lt;&gt;'Review Summary'!$B$6),"Unknown decision; ",""))&amp;IF(B311="","Select record type; ",IF(AND(B311&lt;&gt;"Evidence",B311&lt;&gt;"Test"),"Choose Evidence or Test; ",""))&amp;IF(C311="","Add record ID; ",IF(AND(OR(B311="Evidence",B311="Test"),IF(B311="Evidence",COUNTIF(EvidenceTable[Evidence ID],C311),COUNTIF(TestsTable[Test ID],C311))=0),"Unknown record for selected type; ",""))&amp;IF(D311="","Explain relevance and limits; ","")&amp;IF(AND(A311&lt;&gt;"",B311&lt;&gt;"",C311&lt;&gt;"",COUNTIFS(DecisionSupportLinks[Decision ID],A311,DecisionSupportLinks[Record type],B311,DecisionSupportLinks[Record ID],C311)&gt;1),"Duplicate reference; ","")&amp;IF(AND(C311&lt;&gt;"",OR(B311="Evidence",B311="Test"),IF(B311="Evidence",COUNTIF(EvidenceTable[Evidence ID],C311),COUNTIF(TestsTable[Test ID],C311))=1,COUNTIF(DecisionsTable[Decision ID],A311)=1),IF(IF(B311="Evidence",COUNTIFS(EvidenceTable[Evidence ID],C311,EvidenceTable[Claim ID],INDEX(DecisionsTable[Claim ID],MATCH(A311,DecisionsTable[Decision ID],0))),COUNTIFS(TestsTable[Test ID],C311,TestsTable[Claim ID],INDEX(DecisionsTable[Claim ID],MATCH(A311,DecisionsTable[Decision ID],0))))=0,"Record belongs to another claim; ",""),""))</f>
      </c>
      <c r="F311" s="32" t="str">
        <f>IF(OR(A311="",B311="",C311=""),"",COUNTIFS($A$217:A311,A311,$B$217:B311,B311,$C$217:C311,"&lt;&gt;"))</f>
      </c>
      <c r="G311" s="32" t="str">
        <f>IF(F311="","",A311&amp;"__"&amp;B311&amp;"__"&amp;F311)</f>
      </c>
      <c r="H311" s="32" t="str">
        <f>IF(F311="","",IF(F311=1,C311,INDEX($H$216:H310,MATCH(A311&amp;"__"&amp;B311&amp;"__"&amp;(F311-1),$G$216:G310,0))&amp;", "&amp;C311))</f>
      </c>
      <c r="I311" s="32" t="str">
        <f>IF(COUNTA(A311:D311)=0,"",IF(E311="",0,1))</f>
      </c>
    </row>
    <row r="312" ht="46" customHeight="1">
      <c r="A312" s="20"/>
      <c r="B312" s="20"/>
      <c r="C312" s="20"/>
      <c r="D312" s="20"/>
      <c r="E312" s="32" t="str">
        <f>IF(COUNTA(A312:D312)=0,"",IF(A312="","Add decision link; ",IF(AND(COUNTIF(DecisionsTable[Decision ID],A312)=0,A312&lt;&gt;'Review Summary'!$B$6),"Unknown decision; ",""))&amp;IF(B312="","Select record type; ",IF(AND(B312&lt;&gt;"Evidence",B312&lt;&gt;"Test"),"Choose Evidence or Test; ",""))&amp;IF(C312="","Add record ID; ",IF(AND(OR(B312="Evidence",B312="Test"),IF(B312="Evidence",COUNTIF(EvidenceTable[Evidence ID],C312),COUNTIF(TestsTable[Test ID],C312))=0),"Unknown record for selected type; ",""))&amp;IF(D312="","Explain relevance and limits; ","")&amp;IF(AND(A312&lt;&gt;"",B312&lt;&gt;"",C312&lt;&gt;"",COUNTIFS(DecisionSupportLinks[Decision ID],A312,DecisionSupportLinks[Record type],B312,DecisionSupportLinks[Record ID],C312)&gt;1),"Duplicate reference; ","")&amp;IF(AND(C312&lt;&gt;"",OR(B312="Evidence",B312="Test"),IF(B312="Evidence",COUNTIF(EvidenceTable[Evidence ID],C312),COUNTIF(TestsTable[Test ID],C312))=1,COUNTIF(DecisionsTable[Decision ID],A312)=1),IF(IF(B312="Evidence",COUNTIFS(EvidenceTable[Evidence ID],C312,EvidenceTable[Claim ID],INDEX(DecisionsTable[Claim ID],MATCH(A312,DecisionsTable[Decision ID],0))),COUNTIFS(TestsTable[Test ID],C312,TestsTable[Claim ID],INDEX(DecisionsTable[Claim ID],MATCH(A312,DecisionsTable[Decision ID],0))))=0,"Record belongs to another claim; ",""),""))</f>
      </c>
      <c r="F312" s="32" t="str">
        <f>IF(OR(A312="",B312="",C312=""),"",COUNTIFS($A$217:A312,A312,$B$217:B312,B312,$C$217:C312,"&lt;&gt;"))</f>
      </c>
      <c r="G312" s="32" t="str">
        <f>IF(F312="","",A312&amp;"__"&amp;B312&amp;"__"&amp;F312)</f>
      </c>
      <c r="H312" s="32" t="str">
        <f>IF(F312="","",IF(F312=1,C312,INDEX($H$216:H311,MATCH(A312&amp;"__"&amp;B312&amp;"__"&amp;(F312-1),$G$216:G311,0))&amp;", "&amp;C312))</f>
      </c>
      <c r="I312" s="32" t="str">
        <f>IF(COUNTA(A312:D312)=0,"",IF(E312="",0,1))</f>
      </c>
    </row>
    <row r="313" ht="46" customHeight="1">
      <c r="A313" s="20"/>
      <c r="B313" s="20"/>
      <c r="C313" s="20"/>
      <c r="D313" s="20"/>
      <c r="E313" s="32" t="str">
        <f>IF(COUNTA(A313:D313)=0,"",IF(A313="","Add decision link; ",IF(AND(COUNTIF(DecisionsTable[Decision ID],A313)=0,A313&lt;&gt;'Review Summary'!$B$6),"Unknown decision; ",""))&amp;IF(B313="","Select record type; ",IF(AND(B313&lt;&gt;"Evidence",B313&lt;&gt;"Test"),"Choose Evidence or Test; ",""))&amp;IF(C313="","Add record ID; ",IF(AND(OR(B313="Evidence",B313="Test"),IF(B313="Evidence",COUNTIF(EvidenceTable[Evidence ID],C313),COUNTIF(TestsTable[Test ID],C313))=0),"Unknown record for selected type; ",""))&amp;IF(D313="","Explain relevance and limits; ","")&amp;IF(AND(A313&lt;&gt;"",B313&lt;&gt;"",C313&lt;&gt;"",COUNTIFS(DecisionSupportLinks[Decision ID],A313,DecisionSupportLinks[Record type],B313,DecisionSupportLinks[Record ID],C313)&gt;1),"Duplicate reference; ","")&amp;IF(AND(C313&lt;&gt;"",OR(B313="Evidence",B313="Test"),IF(B313="Evidence",COUNTIF(EvidenceTable[Evidence ID],C313),COUNTIF(TestsTable[Test ID],C313))=1,COUNTIF(DecisionsTable[Decision ID],A313)=1),IF(IF(B313="Evidence",COUNTIFS(EvidenceTable[Evidence ID],C313,EvidenceTable[Claim ID],INDEX(DecisionsTable[Claim ID],MATCH(A313,DecisionsTable[Decision ID],0))),COUNTIFS(TestsTable[Test ID],C313,TestsTable[Claim ID],INDEX(DecisionsTable[Claim ID],MATCH(A313,DecisionsTable[Decision ID],0))))=0,"Record belongs to another claim; ",""),""))</f>
      </c>
      <c r="F313" s="32" t="str">
        <f>IF(OR(A313="",B313="",C313=""),"",COUNTIFS($A$217:A313,A313,$B$217:B313,B313,$C$217:C313,"&lt;&gt;"))</f>
      </c>
      <c r="G313" s="32" t="str">
        <f>IF(F313="","",A313&amp;"__"&amp;B313&amp;"__"&amp;F313)</f>
      </c>
      <c r="H313" s="32" t="str">
        <f>IF(F313="","",IF(F313=1,C313,INDEX($H$216:H312,MATCH(A313&amp;"__"&amp;B313&amp;"__"&amp;(F313-1),$G$216:G312,0))&amp;", "&amp;C313))</f>
      </c>
      <c r="I313" s="32" t="str">
        <f>IF(COUNTA(A313:D313)=0,"",IF(E313="",0,1))</f>
      </c>
    </row>
    <row r="314" ht="46" customHeight="1">
      <c r="A314" s="20"/>
      <c r="B314" s="20"/>
      <c r="C314" s="20"/>
      <c r="D314" s="20"/>
      <c r="E314" s="32" t="str">
        <f>IF(COUNTA(A314:D314)=0,"",IF(A314="","Add decision link; ",IF(AND(COUNTIF(DecisionsTable[Decision ID],A314)=0,A314&lt;&gt;'Review Summary'!$B$6),"Unknown decision; ",""))&amp;IF(B314="","Select record type; ",IF(AND(B314&lt;&gt;"Evidence",B314&lt;&gt;"Test"),"Choose Evidence or Test; ",""))&amp;IF(C314="","Add record ID; ",IF(AND(OR(B314="Evidence",B314="Test"),IF(B314="Evidence",COUNTIF(EvidenceTable[Evidence ID],C314),COUNTIF(TestsTable[Test ID],C314))=0),"Unknown record for selected type; ",""))&amp;IF(D314="","Explain relevance and limits; ","")&amp;IF(AND(A314&lt;&gt;"",B314&lt;&gt;"",C314&lt;&gt;"",COUNTIFS(DecisionSupportLinks[Decision ID],A314,DecisionSupportLinks[Record type],B314,DecisionSupportLinks[Record ID],C314)&gt;1),"Duplicate reference; ","")&amp;IF(AND(C314&lt;&gt;"",OR(B314="Evidence",B314="Test"),IF(B314="Evidence",COUNTIF(EvidenceTable[Evidence ID],C314),COUNTIF(TestsTable[Test ID],C314))=1,COUNTIF(DecisionsTable[Decision ID],A314)=1),IF(IF(B314="Evidence",COUNTIFS(EvidenceTable[Evidence ID],C314,EvidenceTable[Claim ID],INDEX(DecisionsTable[Claim ID],MATCH(A314,DecisionsTable[Decision ID],0))),COUNTIFS(TestsTable[Test ID],C314,TestsTable[Claim ID],INDEX(DecisionsTable[Claim ID],MATCH(A314,DecisionsTable[Decision ID],0))))=0,"Record belongs to another claim; ",""),""))</f>
      </c>
      <c r="F314" s="32" t="str">
        <f>IF(OR(A314="",B314="",C314=""),"",COUNTIFS($A$217:A314,A314,$B$217:B314,B314,$C$217:C314,"&lt;&gt;"))</f>
      </c>
      <c r="G314" s="32" t="str">
        <f>IF(F314="","",A314&amp;"__"&amp;B314&amp;"__"&amp;F314)</f>
      </c>
      <c r="H314" s="32" t="str">
        <f>IF(F314="","",IF(F314=1,C314,INDEX($H$216:H313,MATCH(A314&amp;"__"&amp;B314&amp;"__"&amp;(F314-1),$G$216:G313,0))&amp;", "&amp;C314))</f>
      </c>
      <c r="I314" s="32" t="str">
        <f>IF(COUNTA(A314:D314)=0,"",IF(E314="",0,1))</f>
      </c>
    </row>
    <row r="315" ht="46" customHeight="1">
      <c r="A315" s="20"/>
      <c r="B315" s="20"/>
      <c r="C315" s="20"/>
      <c r="D315" s="20"/>
      <c r="E315" s="32" t="str">
        <f>IF(COUNTA(A315:D315)=0,"",IF(A315="","Add decision link; ",IF(AND(COUNTIF(DecisionsTable[Decision ID],A315)=0,A315&lt;&gt;'Review Summary'!$B$6),"Unknown decision; ",""))&amp;IF(B315="","Select record type; ",IF(AND(B315&lt;&gt;"Evidence",B315&lt;&gt;"Test"),"Choose Evidence or Test; ",""))&amp;IF(C315="","Add record ID; ",IF(AND(OR(B315="Evidence",B315="Test"),IF(B315="Evidence",COUNTIF(EvidenceTable[Evidence ID],C315),COUNTIF(TestsTable[Test ID],C315))=0),"Unknown record for selected type; ",""))&amp;IF(D315="","Explain relevance and limits; ","")&amp;IF(AND(A315&lt;&gt;"",B315&lt;&gt;"",C315&lt;&gt;"",COUNTIFS(DecisionSupportLinks[Decision ID],A315,DecisionSupportLinks[Record type],B315,DecisionSupportLinks[Record ID],C315)&gt;1),"Duplicate reference; ","")&amp;IF(AND(C315&lt;&gt;"",OR(B315="Evidence",B315="Test"),IF(B315="Evidence",COUNTIF(EvidenceTable[Evidence ID],C315),COUNTIF(TestsTable[Test ID],C315))=1,COUNTIF(DecisionsTable[Decision ID],A315)=1),IF(IF(B315="Evidence",COUNTIFS(EvidenceTable[Evidence ID],C315,EvidenceTable[Claim ID],INDEX(DecisionsTable[Claim ID],MATCH(A315,DecisionsTable[Decision ID],0))),COUNTIFS(TestsTable[Test ID],C315,TestsTable[Claim ID],INDEX(DecisionsTable[Claim ID],MATCH(A315,DecisionsTable[Decision ID],0))))=0,"Record belongs to another claim; ",""),""))</f>
      </c>
      <c r="F315" s="32" t="str">
        <f>IF(OR(A315="",B315="",C315=""),"",COUNTIFS($A$217:A315,A315,$B$217:B315,B315,$C$217:C315,"&lt;&gt;"))</f>
      </c>
      <c r="G315" s="32" t="str">
        <f>IF(F315="","",A315&amp;"__"&amp;B315&amp;"__"&amp;F315)</f>
      </c>
      <c r="H315" s="32" t="str">
        <f>IF(F315="","",IF(F315=1,C315,INDEX($H$216:H314,MATCH(A315&amp;"__"&amp;B315&amp;"__"&amp;(F315-1),$G$216:G314,0))&amp;", "&amp;C315))</f>
      </c>
      <c r="I315" s="32" t="str">
        <f>IF(COUNTA(A315:D315)=0,"",IF(E315="",0,1))</f>
      </c>
    </row>
    <row r="316" ht="46" customHeight="1">
      <c r="A316" s="20"/>
      <c r="B316" s="20"/>
      <c r="C316" s="20"/>
      <c r="D316" s="20"/>
      <c r="E316" s="32" t="str">
        <f>IF(COUNTA(A316:D316)=0,"",IF(A316="","Add decision link; ",IF(AND(COUNTIF(DecisionsTable[Decision ID],A316)=0,A316&lt;&gt;'Review Summary'!$B$6),"Unknown decision; ",""))&amp;IF(B316="","Select record type; ",IF(AND(B316&lt;&gt;"Evidence",B316&lt;&gt;"Test"),"Choose Evidence or Test; ",""))&amp;IF(C316="","Add record ID; ",IF(AND(OR(B316="Evidence",B316="Test"),IF(B316="Evidence",COUNTIF(EvidenceTable[Evidence ID],C316),COUNTIF(TestsTable[Test ID],C316))=0),"Unknown record for selected type; ",""))&amp;IF(D316="","Explain relevance and limits; ","")&amp;IF(AND(A316&lt;&gt;"",B316&lt;&gt;"",C316&lt;&gt;"",COUNTIFS(DecisionSupportLinks[Decision ID],A316,DecisionSupportLinks[Record type],B316,DecisionSupportLinks[Record ID],C316)&gt;1),"Duplicate reference; ","")&amp;IF(AND(C316&lt;&gt;"",OR(B316="Evidence",B316="Test"),IF(B316="Evidence",COUNTIF(EvidenceTable[Evidence ID],C316),COUNTIF(TestsTable[Test ID],C316))=1,COUNTIF(DecisionsTable[Decision ID],A316)=1),IF(IF(B316="Evidence",COUNTIFS(EvidenceTable[Evidence ID],C316,EvidenceTable[Claim ID],INDEX(DecisionsTable[Claim ID],MATCH(A316,DecisionsTable[Decision ID],0))),COUNTIFS(TestsTable[Test ID],C316,TestsTable[Claim ID],INDEX(DecisionsTable[Claim ID],MATCH(A316,DecisionsTable[Decision ID],0))))=0,"Record belongs to another claim; ",""),""))</f>
      </c>
      <c r="F316" s="32" t="str">
        <f>IF(OR(A316="",B316="",C316=""),"",COUNTIFS($A$217:A316,A316,$B$217:B316,B316,$C$217:C316,"&lt;&gt;"))</f>
      </c>
      <c r="G316" s="32" t="str">
        <f>IF(F316="","",A316&amp;"__"&amp;B316&amp;"__"&amp;F316)</f>
      </c>
      <c r="H316" s="32" t="str">
        <f>IF(F316="","",IF(F316=1,C316,INDEX($H$216:H315,MATCH(A316&amp;"__"&amp;B316&amp;"__"&amp;(F316-1),$G$216:G315,0))&amp;", "&amp;C316))</f>
      </c>
      <c r="I316" s="32" t="str">
        <f>IF(COUNTA(A316:D316)=0,"",IF(E316="",0,1))</f>
      </c>
    </row>
  </sheetData>
  <mergeCells>
    <mergeCell ref="A109:H109"/>
    <mergeCell ref="A215:I215"/>
  </mergeCells>
  <conditionalFormatting sqref="L6:L105">
    <cfRule type="expression" dxfId="6" priority="1">
      <formula>LEN(L6)&gt;0</formula>
    </cfRule>
  </conditionalFormatting>
  <conditionalFormatting sqref="D111:D210">
    <cfRule type="expression" dxfId="10" priority="2">
      <formula>LEN(D111)&gt;0</formula>
    </cfRule>
  </conditionalFormatting>
  <conditionalFormatting sqref="E217:E316">
    <cfRule type="expression" dxfId="11" priority="3">
      <formula>LEN(E217)&gt;0</formula>
    </cfRule>
  </conditionalFormatting>
  <dataValidations count="5">
    <dataValidation type="list" sqref="C111:C210" allowBlank="1" showErrorMessage="1" errorTitle="Choose a listed value" error="Select a value from the dropdown to keep review categories consistent." errorStyle="stop">
      <formula1>"Condition,Accepted risk,Decision basis,Reassessment trigger"</formula1>
    </dataValidation>
    <dataValidation type="list" sqref="B217:B316" allowBlank="1" showErrorMessage="1" errorTitle="Choose a listed value" error="Select a value from the dropdown to keep review categories consistent." errorStyle="stop">
      <formula1>"Evidence,Test"</formula1>
    </dataValidation>
    <dataValidation type="list" sqref="C6:C105" allowBlank="1" showErrorMessage="1" errorTitle="Choose a listed value" error="Select a value from the dropdown to keep review categories consistent." errorStyle="stop">
      <formula1>"Proceed,Proceed with conditions,Restrict,Defer,Decline"</formula1>
    </dataValidation>
    <dataValidation type="decimal" operator="between" allowBlank="1" showErrorMessage="1" showInputMessage="1" errorStyle="stop" errorTitle="Enter an Excel date" error="Enter a valid date rather than text." promptTitle="Review date" prompt="Enter an Excel date, for example 2026-10-01." sqref="G6:G105">
      <formula1>1</formula1>
      <formula2>2958465</formula2>
    </dataValidation>
    <dataValidation type="decimal" operator="between" allowBlank="1" showErrorMessage="1" showInputMessage="1" errorStyle="stop" errorTitle="Enter an Excel date" error="Enter a valid date rather than text." promptTitle="Review date" prompt="Enter an Excel date, for example 2026-10-01." sqref="H6:H105">
      <formula1>1</formula1>
      <formula2>2958465</formula2>
    </dataValidation>
  </dataValidations>
  <hyperlinks>
    <hyperlink ref="A3" location="'Start Here'!A1"/>
    <hyperlink ref="B3" location="'Decisions'!A109"/>
    <hyperlink ref="A108" location="'Decisions'!A1"/>
    <hyperlink ref="C3" location="'Decisions'!A215"/>
    <hyperlink ref="A214" location="'Decisions'!A1"/>
    <hyperlink ref="D3" location="'Field Guide'!A131"/>
    <hyperlink ref="G3" location="'Worked Example'!A1"/>
  </hyperlinks>
  <pageMargins left=".3" right=".3" top=".4" bottom=".4" header=".2" footer=".2"/>
  <pageSetup paperSize="9" orientation="landscape" fitToWidth="1" fitToHeight="0"/>
  <tableParts count="3">
    <tablePart r:id="R602f641601214bbe"/>
    <tablePart r:id="R2bda26973f884858"/>
    <tablePart r:id="R6a6e192817ac4091"/>
  </tableParts>
</worksheet>
</file>

<file path=xl/worksheets/sheet11.xml><?xml version="1.0" encoding="utf-8"?>
<worksheet xmlns="http://schemas.openxmlformats.org/spreadsheetml/2006/main" xmlns:r="http://schemas.openxmlformats.org/officeDocument/2006/relationships">
  <sheetPr>
    <tabColor rgb="FFCBD5E1"/>
  </sheetPr>
  <sheetViews>
    <sheetView showGridLines="0" workbookViewId="0" zoomScale="100">
      <pane xSplit="2" ySplit="5" topLeftCell="C6" activePane="bottomRight" state="frozen"/>
    </sheetView>
  </sheetViews>
  <sheetFormatPr defaultRowHeight="15"/>
  <cols>
    <col min="1" max="1" width="29" hidden="0" customWidth="1"/>
    <col min="2" max="2" width="31" hidden="0" customWidth="1"/>
    <col min="3" max="3" width="21" hidden="0" customWidth="1"/>
    <col min="4" max="4" width="70" hidden="0" customWidth="1"/>
    <col min="5" max="5" width="74" hidden="0" customWidth="1"/>
  </cols>
  <sheetData>
    <row r="1" ht="30" customHeight="1">
      <c r="A1" s="3" t="str">
        <v>Field guide</v>
      </c>
      <c r="B1" s="2"/>
      <c r="C1" s="2"/>
      <c r="D1" s="2"/>
      <c r="E1" s="2"/>
    </row>
    <row r="2" ht="24" customHeight="1">
      <c r="A2" s="4" t="str">
        <v>Filter Worksheet to find fields. Required: each record. Conditional: stated case. Optional: context. Auto: calculated. Navigation: a worksheet shortcut.</v>
      </c>
      <c r="B2" s="2"/>
      <c r="C2" s="2"/>
      <c r="D2" s="2"/>
      <c r="E2" s="2"/>
    </row>
    <row r="3">
      <c r="A3" s="5" t="str">
        <v>Start Here</v>
      </c>
      <c r="B3" s="2"/>
      <c r="C3" s="2"/>
      <c r="D3" s="2"/>
      <c r="E3" s="2"/>
    </row>
    <row r="4">
      <c r="A4" s="2"/>
      <c r="B4" s="2"/>
      <c r="C4" s="2"/>
      <c r="D4" s="2"/>
      <c r="E4" s="2"/>
    </row>
    <row r="5" ht="32" customHeight="1">
      <c r="A5" s="9" t="str">
        <v>Worksheet</v>
      </c>
      <c r="B5" s="9" t="str">
        <v>Field</v>
      </c>
      <c r="C5" s="9" t="str">
        <v>Requirement</v>
      </c>
      <c r="D5" s="9" t="str">
        <v>What to enter / when</v>
      </c>
      <c r="E5" s="9" t="str">
        <v>Example input</v>
      </c>
    </row>
    <row r="6" ht="80" customHeight="1">
      <c r="A6" s="37" t="str">
        <v>Review Brief</v>
      </c>
      <c r="B6" s="37" t="str">
        <v>Review ID</v>
      </c>
      <c r="C6" s="37" t="str">
        <v>Required</v>
      </c>
      <c r="D6" s="37" t="str">
        <v>Use a stable ID, for example REV-001.</v>
      </c>
      <c r="E6" s="37" t="str">
        <v>REV-001</v>
      </c>
    </row>
    <row r="7" ht="80" customHeight="1">
      <c r="A7" s="37" t="str">
        <v>Review Brief</v>
      </c>
      <c r="B7" s="37" t="str">
        <v>System ID</v>
      </c>
      <c r="C7" s="37" t="str">
        <v>Required</v>
      </c>
      <c r="D7" s="37" t="str">
        <v>Use the inventory ID consistently across records.</v>
      </c>
      <c r="E7" s="37" t="str">
        <v>SYS-ACCESS-01</v>
      </c>
    </row>
    <row r="8" ht="80" customHeight="1">
      <c r="A8" s="37" t="str">
        <v>Review Brief</v>
      </c>
      <c r="B8" s="37" t="str">
        <v>System name</v>
      </c>
      <c r="C8" s="37" t="str">
        <v>Required</v>
      </c>
      <c r="D8" s="37" t="str">
        <v>Name the product or workflow being assessed.</v>
      </c>
      <c r="E8" s="37" t="str">
        <v>Service-desk access assistant</v>
      </c>
    </row>
    <row r="9" ht="80" customHeight="1">
      <c r="A9" s="37" t="str">
        <v>Review Brief</v>
      </c>
      <c r="B9" s="37" t="str">
        <v>Business owner</v>
      </c>
      <c r="C9" s="37" t="str">
        <v>Required</v>
      </c>
      <c r="D9" s="37" t="str">
        <v>Person accountable for the use and its outcomes.</v>
      </c>
      <c r="E9" s="37" t="str">
        <v>Identity service owner</v>
      </c>
    </row>
    <row r="10" ht="80" customHeight="1">
      <c r="A10" s="37" t="str">
        <v>Review Brief</v>
      </c>
      <c r="B10" s="37" t="str">
        <v>Review lead</v>
      </c>
      <c r="C10" s="37" t="str">
        <v>Required</v>
      </c>
      <c r="D10" s="37" t="str">
        <v>Person coordinating evidence and findings.</v>
      </c>
      <c r="E10" s="37" t="str">
        <v>Security assurance lead</v>
      </c>
    </row>
    <row r="11" ht="80" customHeight="1">
      <c r="A11" s="37" t="str">
        <v>Review Brief</v>
      </c>
      <c r="B11" s="37" t="str">
        <v>Decision owner</v>
      </c>
      <c r="C11" s="37" t="str">
        <v>Required</v>
      </c>
      <c r="D11" s="37" t="str">
        <v>Person authorized to approve, restrict, defer or decline the use.</v>
      </c>
      <c r="E11" s="37" t="str">
        <v>Identity service owner</v>
      </c>
    </row>
    <row r="12" ht="80" customHeight="1">
      <c r="A12" s="37" t="str">
        <v>Review Brief</v>
      </c>
      <c r="B12" s="37" t="str">
        <v>Review purpose</v>
      </c>
      <c r="C12" s="37" t="str">
        <v>Required</v>
      </c>
      <c r="D12" s="37" t="str">
        <v>State the decision this review will support.</v>
      </c>
      <c r="E12" s="37" t="str">
        <v>Decide whether automated access grants can be enabled.</v>
      </c>
    </row>
    <row r="13" ht="80" customHeight="1">
      <c r="A13" s="37" t="str">
        <v>Review Brief</v>
      </c>
      <c r="B13" s="37" t="str">
        <v>Intended use and users</v>
      </c>
      <c r="C13" s="37" t="str">
        <v>Required</v>
      </c>
      <c r="D13" s="37" t="str">
        <v>Describe the task, user groups and affected people.</v>
      </c>
      <c r="E13" s="37" t="str">
        <v>Support agents request time-limited workspace access.</v>
      </c>
    </row>
    <row r="14" ht="80" customHeight="1">
      <c r="A14" s="37" t="str">
        <v>Review Brief</v>
      </c>
      <c r="B14" s="37" t="str">
        <v>Material consequences</v>
      </c>
      <c r="C14" s="37" t="str">
        <v>Required</v>
      </c>
      <c r="D14" s="37" t="str">
        <v>Describe plausible harm, scale, reversibility and time to intervene.</v>
      </c>
      <c r="E14" s="37" t="str">
        <v>Unauthorized access to finance data; grants can occur before correction.</v>
      </c>
    </row>
    <row r="15" ht="80" customHeight="1">
      <c r="A15" s="37" t="str">
        <v>Review Brief</v>
      </c>
      <c r="B15" s="37" t="str">
        <v>System type</v>
      </c>
      <c r="C15" s="37" t="str">
        <v>Required</v>
      </c>
      <c r="D15" s="37" t="str">
        <v>Predictive model, LLM, RAG, agent or combination.</v>
      </c>
      <c r="E15" s="37" t="str">
        <v>RAG assistant with execution connector</v>
      </c>
    </row>
    <row r="16" ht="80" customHeight="1">
      <c r="A16" s="37" t="str">
        <v>Review Brief</v>
      </c>
      <c r="B16" s="37" t="str">
        <v>System boundary</v>
      </c>
      <c r="C16" s="37" t="str">
        <v>Required</v>
      </c>
      <c r="D16" s="37" t="str">
        <v>Include interfaces, retrieval, tools, queues and human steps.</v>
      </c>
      <c r="E16" s="37" t="str">
        <v>Retrieval, approval service, queue and connector.</v>
      </c>
    </row>
    <row r="17" ht="80" customHeight="1">
      <c r="A17" s="37" t="str">
        <v>Review Brief</v>
      </c>
      <c r="B17" s="37" t="str">
        <v>Version and configuration</v>
      </c>
      <c r="C17" s="37" t="str">
        <v>Required</v>
      </c>
      <c r="D17" s="37" t="str">
        <v>Record model, prompt, retrieval index, tools and relevant settings.</v>
      </c>
      <c r="E17" s="37" t="str">
        <v>Assistant 2.4; connector 1.8; cancellation service 3.1</v>
      </c>
    </row>
    <row r="18" ht="80" customHeight="1">
      <c r="A18" s="37" t="str">
        <v>Review Brief</v>
      </c>
      <c r="B18" s="37" t="str">
        <v>Data and access</v>
      </c>
      <c r="C18" s="37" t="str">
        <v>Required</v>
      </c>
      <c r="D18" s="37" t="str">
        <v>Describe data classes, authorized roles and important data routes.</v>
      </c>
      <c r="E18" s="37" t="str">
        <v>Internal request data; role-restricted workspace index.</v>
      </c>
    </row>
    <row r="19" ht="80" customHeight="1">
      <c r="A19" s="37" t="str">
        <v>Review Brief</v>
      </c>
      <c r="B19" s="37" t="str">
        <v>Automation and actions</v>
      </c>
      <c r="C19" s="37" t="str">
        <v>Required</v>
      </c>
      <c r="D19" s="37" t="str">
        <v>State what is recommended, drafted, approved or executed automatically.</v>
      </c>
      <c r="E19" s="37" t="str">
        <v>Drafts grants; reviewer approval precedes execution.</v>
      </c>
    </row>
    <row r="20" ht="80" customHeight="1">
      <c r="A20" s="37" t="str">
        <v>Review Brief</v>
      </c>
      <c r="B20" s="37" t="str">
        <v>Human authority</v>
      </c>
      <c r="C20" s="37" t="str">
        <v>Required</v>
      </c>
      <c r="D20" s="37" t="str">
        <v>Identify hold, override, escalation, restart and final decision powers.</v>
      </c>
      <c r="E20" s="37" t="str">
        <v>Reviewer can hold, decline and escalate before execution.</v>
      </c>
    </row>
    <row r="21" ht="80" customHeight="1">
      <c r="A21" s="37" t="str">
        <v>Review Brief</v>
      </c>
      <c r="B21" s="37" t="str">
        <v>Suppliers and dependencies</v>
      </c>
      <c r="C21" s="37" t="str">
        <v>Required</v>
      </c>
      <c r="D21" s="37" t="str">
        <v>List providers, components, versions and shared services.</v>
      </c>
      <c r="E21" s="37" t="str">
        <v>Hosted model, identity connector and request queue.</v>
      </c>
    </row>
    <row r="22" ht="80" customHeight="1">
      <c r="A22" s="37" t="str">
        <v>Review Brief</v>
      </c>
      <c r="B22" s="37" t="str">
        <v>Applicable criteria</v>
      </c>
      <c r="C22" s="37" t="str">
        <v>Required</v>
      </c>
      <c r="D22" s="37" t="str">
        <v>Identify policies, test thresholds, contracts and applicable requirements.</v>
      </c>
      <c r="E22" s="37" t="str">
        <v>Access policy AP-04 and approved cancellation criteria.</v>
      </c>
    </row>
    <row r="23" ht="80" customHeight="1">
      <c r="A23" s="37" t="str">
        <v>Review Brief</v>
      </c>
      <c r="B23" s="37" t="str">
        <v>Review period</v>
      </c>
      <c r="C23" s="37" t="str">
        <v>Required</v>
      </c>
      <c r="D23" s="37" t="str">
        <v>Define the time window covered by evidence.</v>
      </c>
      <c r="E23" s="37" t="str">
        <v>September 2026 plus October 1 retest.</v>
      </c>
    </row>
    <row r="24" ht="80" customHeight="1">
      <c r="A24" s="37" t="str">
        <v>Review Brief</v>
      </c>
      <c r="B24" s="37" t="str">
        <v>Earlier assessments reused</v>
      </c>
      <c r="C24" s="37" t="str">
        <v>Optional</v>
      </c>
      <c r="D24" s="37" t="str">
        <v>Identify the assessment, scope and evidence roots; specify fresh checks.</v>
      </c>
      <c r="E24" s="37" t="str">
        <v>Supplier AS-017; pre-dispatch results only; local retry testing added.</v>
      </c>
    </row>
    <row r="25" ht="80" customHeight="1">
      <c r="A25" s="37" t="str">
        <v>Review Brief</v>
      </c>
      <c r="B25" s="37" t="str">
        <v>Exclusions</v>
      </c>
      <c r="C25" s="37" t="str">
        <v>Optional</v>
      </c>
      <c r="D25" s="37" t="str">
        <v>Record what this review does not cover and who owns that work.</v>
      </c>
      <c r="E25" s="37" t="str">
        <v>Model training pipeline reviewed separately by model owner.</v>
      </c>
    </row>
    <row r="26" ht="80" customHeight="1">
      <c r="A26" s="37" t="str">
        <v>Review Brief</v>
      </c>
      <c r="B26" s="37" t="str">
        <v>Reassessment triggers</v>
      </c>
      <c r="C26" s="37" t="str">
        <v>Required</v>
      </c>
      <c r="D26" s="37" t="str">
        <v>List changes or incidents that require a new decision.</v>
      </c>
      <c r="E26" s="37" t="str">
        <v>Connector change, failed retest or workflow change.</v>
      </c>
    </row>
    <row r="27" ht="80" customHeight="1">
      <c r="A27" s="37" t="str">
        <v>Review Brief</v>
      </c>
      <c r="B27" s="37" t="str">
        <v>Evidence location and access</v>
      </c>
      <c r="C27" s="37" t="str">
        <v>Required</v>
      </c>
      <c r="D27" s="37" t="str">
        <v>Use references to controlled records; specify repository and access owner.</v>
      </c>
      <c r="E27" s="37" t="str">
        <v>Evidence repository / REV-001; assurance lead manages access.</v>
      </c>
    </row>
    <row r="28" ht="80" customHeight="1">
      <c r="A28" s="37" t="str">
        <v>Review Brief</v>
      </c>
      <c r="B28" s="37" t="str">
        <v>Review snapshot date</v>
      </c>
      <c r="C28" s="37" t="str">
        <v>Auto / editable</v>
      </c>
      <c r="D28" s="37" t="str">
        <v>Set a fixed date for a review snapshot or use today for active tracking.</v>
      </c>
      <c r="E28" s="37" t="str">
        <v>2026-10-01</v>
      </c>
    </row>
    <row r="29" ht="80" customHeight="1">
      <c r="A29" s="37" t="str">
        <v>Review Brief</v>
      </c>
      <c r="B29" s="37" t="str">
        <v>Target decision date</v>
      </c>
      <c r="C29" s="37" t="str">
        <v>Required</v>
      </c>
      <c r="D29" s="37" t="str">
        <v>Date needed by the decision owner.</v>
      </c>
      <c r="E29" s="37" t="str">
        <v>2026-10-09</v>
      </c>
    </row>
    <row r="30" ht="80" customHeight="1">
      <c r="A30" s="37" t="str">
        <v>Review Brief</v>
      </c>
      <c r="B30" s="37" t="str">
        <v>Timestamp timezone</v>
      </c>
      <c r="C30" s="37" t="str">
        <v>Optional</v>
      </c>
      <c r="D30" s="37" t="str">
        <v>Record the timezone used for oversight timestamps, for example UTC.</v>
      </c>
      <c r="E30" s="37" t="str">
        <v>UTC</v>
      </c>
    </row>
    <row r="31" ht="80" customHeight="1">
      <c r="A31" s="37" t="str">
        <v>Review Summary</v>
      </c>
      <c r="B31" s="37" t="str">
        <v>Overall decision ID</v>
      </c>
      <c r="C31" s="37" t="str">
        <v>Required</v>
      </c>
      <c r="D31" s="37" t="str">
        <v>Identify this overall disposition. Use a different ID from claim-level decisions.</v>
      </c>
      <c r="E31" s="37" t="str">
        <v>OD-001</v>
      </c>
    </row>
    <row r="32" ht="80" customHeight="1">
      <c r="A32" s="37" t="str">
        <v>Review Summary</v>
      </c>
      <c r="B32" s="37" t="str">
        <v>Decision</v>
      </c>
      <c r="C32" s="37" t="str">
        <v>Required</v>
      </c>
      <c r="D32" s="37" t="str">
        <v>Choose Proceed, Proceed with conditions, Restrict, Defer or Decline using authorized decision rights.</v>
      </c>
      <c r="E32" s="37" t="str">
        <v>Restrict</v>
      </c>
    </row>
    <row r="33" ht="80" customHeight="1">
      <c r="A33" s="37" t="str">
        <v>Review Summary</v>
      </c>
      <c r="B33" s="37" t="str">
        <v>Decision owner</v>
      </c>
      <c r="C33" s="37" t="str">
        <v>Required</v>
      </c>
      <c r="D33" s="37" t="str">
        <v>Name the person authorized to make this decision.</v>
      </c>
      <c r="E33" s="37" t="str">
        <v>Identity service owner</v>
      </c>
    </row>
    <row r="34" ht="80" customHeight="1">
      <c r="A34" s="37" t="str">
        <v>Review Summary</v>
      </c>
      <c r="B34" s="37" t="str">
        <v>Decided on</v>
      </c>
      <c r="C34" s="37" t="str">
        <v>Required</v>
      </c>
      <c r="D34" s="37" t="str">
        <v>Enter the actual decision date as an Excel date.</v>
      </c>
      <c r="E34" s="37" t="str">
        <v>2026-10-01</v>
      </c>
    </row>
    <row r="35" ht="80" customHeight="1">
      <c r="A35" s="37" t="str">
        <v>Review Summary</v>
      </c>
      <c r="B35" s="37" t="str">
        <v>Basis and remaining limits</v>
      </c>
      <c r="C35" s="37" t="str">
        <v>Required</v>
      </c>
      <c r="D35" s="37" t="str">
        <v>Explain why the decision follows from the linked records. Name remaining uncertainty, its consequence and the boundary of the authorized use.</v>
      </c>
      <c r="E35" s="37" t="str">
        <v>Restrict: E-003 and T-001 show a grant after Hold. Failover remains untested. Authorize draft-only use until cancellation and failover retests meet the criteria.</v>
      </c>
    </row>
    <row r="36" ht="80" customHeight="1">
      <c r="A36" s="37" t="str">
        <v>Review Summary</v>
      </c>
      <c r="B36" s="37" t="str">
        <v>Conditions / accepted risk</v>
      </c>
      <c r="C36" s="37" t="str">
        <v>Conditional</v>
      </c>
      <c r="D36" s="37" t="str">
        <v>Required for Proceed with conditions or Restrict. State limits and actions. For accepted risk, identify the residual consequence, authorized owner, review date and trigger.</v>
      </c>
      <c r="E36" s="37" t="str">
        <v>Draft-only; execution disabled. Service owner accepts delayed access fulfilment until 2026-10-09. Platform lead checks the manual queue daily; reassess if requests bypass Hold.</v>
      </c>
    </row>
    <row r="37" ht="80" customHeight="1">
      <c r="A37" s="37" t="str">
        <v>Review Summary</v>
      </c>
      <c r="B37" s="37" t="str">
        <v>Authorized scope</v>
      </c>
      <c r="C37" s="37" t="str">
        <v>Required</v>
      </c>
      <c r="D37" s="37" t="str">
        <v>State the operation authorized by this decision, including limits.</v>
      </c>
      <c r="E37" s="37" t="str">
        <v>Draft recommendations only; automated access grants disabled.</v>
      </c>
    </row>
    <row r="38" ht="80" customHeight="1">
      <c r="A38" s="37" t="str">
        <v>Review Summary</v>
      </c>
      <c r="B38" s="37" t="str">
        <v>Next review</v>
      </c>
      <c r="C38" s="37" t="str">
        <v>Required</v>
      </c>
      <c r="D38" s="37" t="str">
        <v>Enter a review date. Record event-based triggers separately.</v>
      </c>
      <c r="E38" s="37" t="str">
        <v>2026-10-09</v>
      </c>
    </row>
    <row r="39" ht="80" customHeight="1">
      <c r="A39" s="37" t="str">
        <v>Review Summary</v>
      </c>
      <c r="B39" s="37" t="str">
        <v>Reassessment triggers</v>
      </c>
      <c r="C39" s="37" t="str">
        <v>Required</v>
      </c>
      <c r="D39" s="37" t="str">
        <v>Identify changes, incidents or test outcomes requiring reconsideration.</v>
      </c>
      <c r="E39" s="37" t="str">
        <v>Connector change, failed retest or change to the access-grant workflow.</v>
      </c>
    </row>
    <row r="40" ht="80" customHeight="1">
      <c r="A40" s="37" t="str">
        <v>Review Summary</v>
      </c>
      <c r="B40" s="37" t="str">
        <v>Linked Finding IDs (auto)</v>
      </c>
      <c r="C40" s="37" t="str">
        <v>Auto</v>
      </c>
      <c r="D40" s="37" t="str">
        <v>Lists finding IDs linked to the Overall decision ID. Enter one pair per row in Decisions’ Finding links table.</v>
      </c>
      <c r="E40" s="37" t="str">
        <v>F-001, F-004</v>
      </c>
    </row>
    <row r="41" ht="80" customHeight="1">
      <c r="A41" s="37" t="str">
        <v>Review Summary</v>
      </c>
      <c r="B41" s="37" t="str">
        <v>Linked Evidence IDs (auto)</v>
      </c>
      <c r="C41" s="37" t="str">
        <v>Auto</v>
      </c>
      <c r="D41" s="37" t="str">
        <v>Lists Evidence references for the Overall decision ID. Enter Evidence type and ID in Decisions’ Decision support table.</v>
      </c>
      <c r="E41" s="37" t="str">
        <v>E-003, E-004</v>
      </c>
    </row>
    <row r="42" ht="80" customHeight="1">
      <c r="A42" s="37" t="str">
        <v>Review Summary</v>
      </c>
      <c r="B42" s="37" t="str">
        <v>Linked Test IDs (auto)</v>
      </c>
      <c r="C42" s="37" t="str">
        <v>Auto</v>
      </c>
      <c r="D42" s="37" t="str">
        <v>Lists Test references for the Overall decision ID. Enter Test type and ID in Decisions’ Decision support table.</v>
      </c>
      <c r="E42" s="37" t="str">
        <v>T-001, T-002</v>
      </c>
    </row>
    <row r="43" ht="80" customHeight="1">
      <c r="A43" s="37" t="str">
        <v>Review Summary</v>
      </c>
      <c r="B43" s="37" t="str">
        <v>Record check (auto)</v>
      </c>
      <c r="C43" s="37" t="str">
        <v>Auto</v>
      </c>
      <c r="D43" s="37" t="str">
        <v>Lists missing overall-decision inputs, duplicate decision identifiers and invalid decision links. It does not approve the decision.</v>
      </c>
      <c r="E43" s="37" t="str">
        <v>Assign decision owner; </v>
      </c>
    </row>
    <row r="44" ht="80" customHeight="1">
      <c r="A44" s="37" t="str">
        <v>Review Summary</v>
      </c>
      <c r="B44" s="37" t="str">
        <v>Decision record links</v>
      </c>
      <c r="C44" s="37" t="str">
        <v>Navigation</v>
      </c>
      <c r="D44" s="37" t="str">
        <v>Opens Finding links in Decisions. Use the Overall decision ID to link findings. For Evidence and Test references, use the Decision support shortcut in Decisions.</v>
      </c>
      <c r="E44" s="37" t="str">
        <v>OD-001 / F-001 / Condition</v>
      </c>
    </row>
    <row r="45" ht="80" customHeight="1">
      <c r="A45" s="37" t="str">
        <v>Review Summary</v>
      </c>
      <c r="B45" s="37" t="str">
        <v>Review measures</v>
      </c>
      <c r="C45" s="37" t="str">
        <v>Auto</v>
      </c>
      <c r="D45" s="37" t="str">
        <v>Counts records, gaps and timing from the working tables. Click measure labels to inspect the relevant sheet.</v>
      </c>
      <c r="E45" s="37" t="str">
        <v>Open findings: 1</v>
      </c>
    </row>
    <row r="46" ht="80" customHeight="1">
      <c r="A46" s="37" t="str">
        <v>Claims</v>
      </c>
      <c r="B46" s="37" t="str">
        <v>Claim ID</v>
      </c>
      <c r="C46" s="37" t="str">
        <v>Required</v>
      </c>
      <c r="D46" s="37" t="str">
        <v>Unique, stable identifier for this testable assertion.</v>
      </c>
      <c r="E46" s="37" t="str">
        <v>CL-001</v>
      </c>
    </row>
    <row r="47" ht="80" customHeight="1">
      <c r="A47" s="37" t="str">
        <v>Claims</v>
      </c>
      <c r="B47" s="37" t="str">
        <v>Claim / assertion</v>
      </c>
      <c r="C47" s="37" t="str">
        <v>Required</v>
      </c>
      <c r="D47" s="37" t="str">
        <v>State a proposition that evidence and testing can evaluate.</v>
      </c>
      <c r="E47" s="37" t="str">
        <v>A reviewer hold prevents an access grant before execution.</v>
      </c>
    </row>
    <row r="48" ht="80" customHeight="1">
      <c r="A48" s="37" t="str">
        <v>Claims</v>
      </c>
      <c r="B48" s="37" t="str">
        <v>Acceptance criteria</v>
      </c>
      <c r="C48" s="37" t="str">
        <v>Required</v>
      </c>
      <c r="D48" s="37" t="str">
        <v>Define the observable result needed to support the claim.</v>
      </c>
      <c r="E48" s="37" t="str">
        <v>Every selected hold test prevents the grant, including queue and connector retry cases.</v>
      </c>
    </row>
    <row r="49" ht="80" customHeight="1">
      <c r="A49" s="37" t="str">
        <v>Claims</v>
      </c>
      <c r="B49" s="37" t="str">
        <v>Use, version and period</v>
      </c>
      <c r="C49" s="37" t="str">
        <v>Required</v>
      </c>
      <c r="D49" s="37" t="str">
        <v>Bound the claim to its actual use, release and evidence period.</v>
      </c>
      <c r="E49" s="37" t="str">
        <v>Access grants; release 2.4; September 2026.</v>
      </c>
    </row>
    <row r="50" ht="80" customHeight="1">
      <c r="A50" s="37" t="str">
        <v>Claims</v>
      </c>
      <c r="B50" s="37" t="str">
        <v>Accountable owner</v>
      </c>
      <c r="C50" s="37" t="str">
        <v>Required</v>
      </c>
      <c r="D50" s="37" t="str">
        <v>Identify the person accountable for the claim and its safeguards.</v>
      </c>
      <c r="E50" s="37" t="str">
        <v>Identity service owner</v>
      </c>
    </row>
    <row r="51" ht="80" customHeight="1">
      <c r="A51" s="37" t="str">
        <v>Claims</v>
      </c>
      <c r="B51" s="37" t="str">
        <v>Priority</v>
      </c>
      <c r="C51" s="37" t="str">
        <v>Required</v>
      </c>
      <c r="D51" s="37" t="str">
        <v>Choose Critical, High, Medium or Low using your organization’s definitions.</v>
      </c>
      <c r="E51" s="37" t="str">
        <v>High</v>
      </c>
    </row>
    <row r="52" ht="80" customHeight="1">
      <c r="A52" s="37" t="str">
        <v>Claims</v>
      </c>
      <c r="B52" s="37" t="str">
        <v>Review status</v>
      </c>
      <c r="C52" s="37" t="str">
        <v>Required</v>
      </c>
      <c r="D52" s="37" t="str">
        <v>Choose Not started, In review or Reviewed. Reviewed requires judgment, rationale, reviewer and date.</v>
      </c>
      <c r="E52" s="37" t="str">
        <v>Reviewed</v>
      </c>
    </row>
    <row r="53" ht="80" customHeight="1">
      <c r="A53" s="37" t="str">
        <v>Claims</v>
      </c>
      <c r="B53" s="37" t="str">
        <v>Reviewer judgment</v>
      </c>
      <c r="C53" s="37" t="str">
        <v>Conditional</v>
      </c>
      <c r="D53" s="37" t="str">
        <v>Required when Reviewed. Choose Supports, Partly supports, Contradicts or Unclear.</v>
      </c>
      <c r="E53" s="37" t="str">
        <v>Contradicts</v>
      </c>
    </row>
    <row r="54" ht="80" customHeight="1">
      <c r="A54" s="37" t="str">
        <v>Claims</v>
      </c>
      <c r="B54" s="37" t="str">
        <v>Rationale and limits</v>
      </c>
      <c r="C54" s="37" t="str">
        <v>Conditional</v>
      </c>
      <c r="D54" s="37" t="str">
        <v>Required when Reviewed. Explain the judgment against the criteria, what remains uncertain and its effect on reliance.</v>
      </c>
      <c r="E54" s="37" t="str">
        <v>Contradicts: retry granted access after Hold. Pre-dispatch success does not meet the retry criterion. Connector failover remains untested.</v>
      </c>
    </row>
    <row r="55" ht="80" customHeight="1">
      <c r="A55" s="37" t="str">
        <v>Claims</v>
      </c>
      <c r="B55" s="37" t="str">
        <v>Evidence count (auto)</v>
      </c>
      <c r="C55" s="37" t="str">
        <v>Auto</v>
      </c>
      <c r="D55" s="37" t="str">
        <v>Counts evidence records linked to this claim; inspect scope and shared roots separately.</v>
      </c>
      <c r="E55" s="37" t="str">
        <v>1</v>
      </c>
    </row>
    <row r="56" ht="80" customHeight="1">
      <c r="A56" s="37" t="str">
        <v>Claims</v>
      </c>
      <c r="B56" s="37" t="str">
        <v>Open findings (auto)</v>
      </c>
      <c r="C56" s="37" t="str">
        <v>Auto</v>
      </c>
      <c r="D56" s="37" t="str">
        <v>Counts findings still open, including closures needing verification.</v>
      </c>
      <c r="E56" s="37" t="str">
        <v>1</v>
      </c>
    </row>
    <row r="57" ht="80" customHeight="1">
      <c r="A57" s="37" t="str">
        <v>Claims</v>
      </c>
      <c r="B57" s="37" t="str">
        <v>Record check (auto)</v>
      </c>
      <c r="C57" s="37" t="str">
        <v>Auto</v>
      </c>
      <c r="D57" s="37" t="str">
        <v>Lists missing fields, duplicate IDs or unknown/mismatched links. A blank check means the listed inputs are complete; assess their substance separately.</v>
      </c>
      <c r="E57" s="37" t="str">
        <v>Add ID; </v>
      </c>
    </row>
    <row r="58" ht="80" customHeight="1">
      <c r="A58" s="37" t="str">
        <v>Claims</v>
      </c>
      <c r="B58" s="37" t="str">
        <v>Decision count (auto)</v>
      </c>
      <c r="C58" s="37" t="str">
        <v>Auto</v>
      </c>
      <c r="D58" s="37" t="str">
        <v>Counts claim-level decisions for this claim. The overall disposition is recorded separately.</v>
      </c>
      <c r="E58" s="37" t="str">
        <v>1</v>
      </c>
    </row>
    <row r="59" ht="80" customHeight="1">
      <c r="A59" s="37" t="str">
        <v>Claims</v>
      </c>
      <c r="B59" s="37" t="str">
        <v>Prompt ID</v>
      </c>
      <c r="C59" s="37" t="str">
        <v>Optional</v>
      </c>
      <c r="D59" s="37" t="str">
        <v>Link the Review Library prompt used to develop the claim. Keep it blank for an independently authored claim.</v>
      </c>
      <c r="E59" s="37" t="str">
        <v>LIB-11</v>
      </c>
    </row>
    <row r="60" ht="80" customHeight="1">
      <c r="A60" s="37" t="str">
        <v>Claims</v>
      </c>
      <c r="B60" s="37" t="str">
        <v>Reviewed by</v>
      </c>
      <c r="C60" s="37" t="str">
        <v>Conditional</v>
      </c>
      <c r="D60" s="37" t="str">
        <v>Required when Reviewed. Identify the person who made this claim judgment.</v>
      </c>
      <c r="E60" s="37" t="str">
        <v>Security assurance reviewer</v>
      </c>
    </row>
    <row r="61" ht="80" customHeight="1">
      <c r="A61" s="37" t="str">
        <v>Claims</v>
      </c>
      <c r="B61" s="37" t="str">
        <v>Reviewed on</v>
      </c>
      <c r="C61" s="37" t="str">
        <v>Conditional</v>
      </c>
      <c r="D61" s="37" t="str">
        <v>Required when Reviewed. Enter the actual judgment date as an Excel date.</v>
      </c>
      <c r="E61" s="37" t="str">
        <v>2026-10-01</v>
      </c>
    </row>
    <row r="62" ht="80" customHeight="1">
      <c r="A62" s="37" t="str">
        <v>Risks &amp; Controls</v>
      </c>
      <c r="B62" s="37" t="str">
        <v>Mapping ID</v>
      </c>
      <c r="C62" s="37" t="str">
        <v>Required</v>
      </c>
      <c r="D62" s="37" t="str">
        <v>Give each claim–risk–control relationship a unique identifier.</v>
      </c>
      <c r="E62" s="37" t="str">
        <v>MAP-001</v>
      </c>
    </row>
    <row r="63" ht="80" customHeight="1">
      <c r="A63" s="37" t="str">
        <v>Risks &amp; Controls</v>
      </c>
      <c r="B63" s="37" t="str">
        <v>Claim ID</v>
      </c>
      <c r="C63" s="37" t="str">
        <v>Required</v>
      </c>
      <c r="D63" s="37" t="str">
        <v>Link the existing claim this record addresses. Use one Claim ID per row.</v>
      </c>
      <c r="E63" s="37" t="str">
        <v>CL-001</v>
      </c>
    </row>
    <row r="64" ht="80" customHeight="1">
      <c r="A64" s="37" t="str">
        <v>Risks &amp; Controls</v>
      </c>
      <c r="B64" s="37" t="str">
        <v>Risk ID</v>
      </c>
      <c r="C64" s="37" t="str">
        <v>Required</v>
      </c>
      <c r="D64" s="37" t="str">
        <v>Reuse this identifier only when referring to the same risk.</v>
      </c>
      <c r="E64" s="37" t="str">
        <v>R-001</v>
      </c>
    </row>
    <row r="65" ht="80" customHeight="1">
      <c r="A65" s="37" t="str">
        <v>Risks &amp; Controls</v>
      </c>
      <c r="B65" s="37" t="str">
        <v>Risk domain</v>
      </c>
      <c r="C65" s="37" t="str">
        <v>Optional</v>
      </c>
      <c r="D65" s="37" t="str">
        <v>Identify the issue area for filtering and discussion.</v>
      </c>
      <c r="E65" s="37" t="str">
        <v>Tool authorization and cancellation</v>
      </c>
    </row>
    <row r="66" ht="80" customHeight="1">
      <c r="A66" s="37" t="str">
        <v>Risks &amp; Controls</v>
      </c>
      <c r="B66" s="37" t="str">
        <v>Failure and consequence</v>
      </c>
      <c r="C66" s="37" t="str">
        <v>Required</v>
      </c>
      <c r="D66" s="37" t="str">
        <v>Describe the failure and its consequence for people or operations.</v>
      </c>
      <c r="E66" s="37" t="str">
        <v>A cancelled request retries and grants access without approval.</v>
      </c>
    </row>
    <row r="67" ht="80" customHeight="1">
      <c r="A67" s="37" t="str">
        <v>Risks &amp; Controls</v>
      </c>
      <c r="B67" s="37" t="str">
        <v>Control ID</v>
      </c>
      <c r="C67" s="37" t="str">
        <v>Required</v>
      </c>
      <c r="D67" s="37" t="str">
        <v>Identify the safeguard. Tests must link a control mapped to the same Claim ID.</v>
      </c>
      <c r="E67" s="37" t="str">
        <v>C-001</v>
      </c>
    </row>
    <row r="68" ht="80" customHeight="1">
      <c r="A68" s="37" t="str">
        <v>Risks &amp; Controls</v>
      </c>
      <c r="B68" s="37" t="str">
        <v>Control objective</v>
      </c>
      <c r="C68" s="37" t="str">
        <v>Required</v>
      </c>
      <c r="D68" s="37" t="str">
        <v>State what the safeguard must achieve.</v>
      </c>
      <c r="E68" s="37" t="str">
        <v>Prevent held or cancelled actions from executing.</v>
      </c>
    </row>
    <row r="69" ht="80" customHeight="1">
      <c r="A69" s="37" t="str">
        <v>Risks &amp; Controls</v>
      </c>
      <c r="B69" s="37" t="str">
        <v>Control activity</v>
      </c>
      <c r="C69" s="37" t="str">
        <v>Required</v>
      </c>
      <c r="D69" s="37" t="str">
        <v>Describe the actual check or action, including where it happens.</v>
      </c>
      <c r="E69" s="37" t="str">
        <v>Check durable cancellation state immediately before each connector call and retry.</v>
      </c>
    </row>
    <row r="70" ht="80" customHeight="1">
      <c r="A70" s="37" t="str">
        <v>Risks &amp; Controls</v>
      </c>
      <c r="B70" s="37" t="str">
        <v>Control owner</v>
      </c>
      <c r="C70" s="37" t="str">
        <v>Required</v>
      </c>
      <c r="D70" s="37" t="str">
        <v>Identify the person responsible for operating the safeguard.</v>
      </c>
      <c r="E70" s="37" t="str">
        <v>Identity platform lead</v>
      </c>
    </row>
    <row r="71" ht="80" customHeight="1">
      <c r="A71" s="37" t="str">
        <v>Risks &amp; Controls</v>
      </c>
      <c r="B71" s="37" t="str">
        <v>Frequency / trigger</v>
      </c>
      <c r="C71" s="37" t="str">
        <v>Optional</v>
      </c>
      <c r="D71" s="37" t="str">
        <v>State when the safeguard runs.</v>
      </c>
      <c r="E71" s="37" t="str">
        <v>Every execution attempt and retry</v>
      </c>
    </row>
    <row r="72" ht="80" customHeight="1">
      <c r="A72" s="37" t="str">
        <v>Risks &amp; Controls</v>
      </c>
      <c r="B72" s="37" t="str">
        <v>Criteria / source</v>
      </c>
      <c r="C72" s="37" t="str">
        <v>Optional</v>
      </c>
      <c r="D72" s="37" t="str">
        <v>Reference the applicable policy, standard, contract or test threshold.</v>
      </c>
      <c r="E72" s="37" t="str">
        <v>Access policy AP-04; approved cancellation test criteria</v>
      </c>
    </row>
    <row r="73" ht="80" customHeight="1">
      <c r="A73" s="37" t="str">
        <v>Risks &amp; Controls</v>
      </c>
      <c r="B73" s="37" t="str">
        <v>Record check (auto)</v>
      </c>
      <c r="C73" s="37" t="str">
        <v>Auto</v>
      </c>
      <c r="D73" s="37" t="str">
        <v>Lists missing fields, duplicate IDs or unknown/mismatched links. A blank check means the listed inputs are complete; assess their substance separately.</v>
      </c>
      <c r="E73" s="37" t="str">
        <v>Add ID; </v>
      </c>
    </row>
    <row r="74" ht="80" customHeight="1">
      <c r="A74" s="37" t="str">
        <v>Evidence</v>
      </c>
      <c r="B74" s="37" t="str">
        <v>Evidence ID</v>
      </c>
      <c r="C74" s="37" t="str">
        <v>Required</v>
      </c>
      <c r="D74" s="37" t="str">
        <v>Use a stable ID for this artifact’s assessment against one claim. Reuse its root for related artifacts.</v>
      </c>
      <c r="E74" s="37" t="str">
        <v>E-003</v>
      </c>
    </row>
    <row r="75" ht="80" customHeight="1">
      <c r="A75" s="37" t="str">
        <v>Evidence</v>
      </c>
      <c r="B75" s="37" t="str">
        <v>Claim ID</v>
      </c>
      <c r="C75" s="37" t="str">
        <v>Required</v>
      </c>
      <c r="D75" s="37" t="str">
        <v>Link the existing claim this record addresses. Use one Claim ID per row.</v>
      </c>
      <c r="E75" s="37" t="str">
        <v>CL-001</v>
      </c>
    </row>
    <row r="76" ht="80" customHeight="1">
      <c r="A76" s="37" t="str">
        <v>Evidence</v>
      </c>
      <c r="B76" s="37" t="str">
        <v>Artifact / description</v>
      </c>
      <c r="C76" s="37" t="str">
        <v>Required</v>
      </c>
      <c r="D76" s="37" t="str">
        <v>Name the artifact and explain what it records.</v>
      </c>
      <c r="E76" s="37" t="str">
        <v>Queue and connector retry execution log</v>
      </c>
    </row>
    <row r="77" ht="80" customHeight="1">
      <c r="A77" s="37" t="str">
        <v>Evidence</v>
      </c>
      <c r="B77" s="37" t="str">
        <v>Location / reference</v>
      </c>
      <c r="C77" s="37" t="str">
        <v>Required</v>
      </c>
      <c r="D77" s="37" t="str">
        <v>Point to the controlled evidence repository and identifiable record.</v>
      </c>
      <c r="E77" s="37" t="str">
        <v>Evidence repository / REV-001 / retry-log-20261001</v>
      </c>
    </row>
    <row r="78" ht="80" customHeight="1">
      <c r="A78" s="37" t="str">
        <v>Evidence</v>
      </c>
      <c r="B78" s="37" t="str">
        <v>Evidence owner</v>
      </c>
      <c r="C78" s="37" t="str">
        <v>Required</v>
      </c>
      <c r="D78" s="37" t="str">
        <v>Identify the person who can supply or explain the artifact.</v>
      </c>
      <c r="E78" s="37" t="str">
        <v>Identity platform lead</v>
      </c>
    </row>
    <row r="79" ht="80" customHeight="1">
      <c r="A79" s="37" t="str">
        <v>Evidence</v>
      </c>
      <c r="B79" s="37" t="str">
        <v>System / config version</v>
      </c>
      <c r="C79" s="37" t="str">
        <v>Required</v>
      </c>
      <c r="D79" s="37" t="str">
        <v>Record the relevant system, model, prompt, tool and connector versions.</v>
      </c>
      <c r="E79" s="37" t="str">
        <v>Assistant 2.4; connector 1.8; cancellation service 3.1</v>
      </c>
    </row>
    <row r="80" ht="80" customHeight="1">
      <c r="A80" s="37" t="str">
        <v>Evidence</v>
      </c>
      <c r="B80" s="37" t="str">
        <v>Period covered</v>
      </c>
      <c r="C80" s="37" t="str">
        <v>Required</v>
      </c>
      <c r="D80" s="37" t="str">
        <v>State the observation or test window covered by this evidence.</v>
      </c>
      <c r="E80" s="37" t="str">
        <v>2026-10-01 retry test run</v>
      </c>
    </row>
    <row r="81" ht="80" customHeight="1">
      <c r="A81" s="37" t="str">
        <v>Evidence</v>
      </c>
      <c r="B81" s="37" t="str">
        <v>Evidence root ID</v>
      </c>
      <c r="C81" s="37" t="str">
        <v>Required</v>
      </c>
      <c r="D81" s="37" t="str">
        <v>Identify the underlying test run, dataset or assessment, rather than giving each derived document a new root. Artifacts from the same run share this ID.</v>
      </c>
      <c r="E81" s="37" t="str">
        <v>ROOT-CANCEL-01</v>
      </c>
    </row>
    <row r="82" ht="80" customHeight="1">
      <c r="A82" s="37" t="str">
        <v>Evidence</v>
      </c>
      <c r="B82" s="37" t="str">
        <v>Derived from / shared source</v>
      </c>
      <c r="C82" s="37" t="str">
        <v>Optional</v>
      </c>
      <c r="D82" s="37" t="str">
        <v>Identify the upstream Evidence ID and what was reused. A summary of the same tests adds no independent test coverage.</v>
      </c>
      <c r="E82" s="37" t="str">
        <v>E-002 supplier memo derives from E-001 test report. Both use ROOT-CANCEL-01; the memo adds no retry tests.</v>
      </c>
    </row>
    <row r="83" ht="80" customHeight="1">
      <c r="A83" s="37" t="str">
        <v>Evidence</v>
      </c>
      <c r="B83" s="37" t="str">
        <v>Scope fit</v>
      </c>
      <c r="C83" s="37" t="str">
        <v>Required</v>
      </c>
      <c r="D83" s="37" t="str">
        <v>Choose Matches, Partial, Mismatch or Not assessed. For example, a report for release 2.3 does not cover the review of release 2.4. Record the gap in Findings.</v>
      </c>
      <c r="E83" s="37" t="str">
        <v>Mismatch</v>
      </c>
    </row>
    <row r="84" ht="80" customHeight="1">
      <c r="A84" s="37" t="str">
        <v>Evidence</v>
      </c>
      <c r="B84" s="37" t="str">
        <v>Integrity</v>
      </c>
      <c r="C84" s="37" t="str">
        <v>Required</v>
      </c>
      <c r="D84" s="37" t="str">
        <v>Choose Confirmed, Unconfirmed or Not assessed after reviewing origin and transformations.</v>
      </c>
      <c r="E84" s="37" t="str">
        <v>Confirmed</v>
      </c>
    </row>
    <row r="85" ht="80" customHeight="1">
      <c r="A85" s="37" t="str">
        <v>Evidence</v>
      </c>
      <c r="B85" s="37" t="str">
        <v>Supports claim?</v>
      </c>
      <c r="C85" s="37" t="str">
        <v>Required</v>
      </c>
      <c r="D85" s="37" t="str">
        <v>Judge support against the claim’s acceptance criteria. Choose Supports, Partly supports, Contradicts or Unclear.</v>
      </c>
      <c r="E85" s="37" t="str">
        <v>Contradicts</v>
      </c>
    </row>
    <row r="86" ht="80" customHeight="1">
      <c r="A86" s="37" t="str">
        <v>Evidence</v>
      </c>
      <c r="B86" s="37" t="str">
        <v>Assessed on</v>
      </c>
      <c r="C86" s="37" t="str">
        <v>Required</v>
      </c>
      <c r="D86" s="37" t="str">
        <v>Enter the date you assessed this artifact as an Excel date.</v>
      </c>
      <c r="E86" s="37" t="str">
        <v>2026-10-01</v>
      </c>
    </row>
    <row r="87" ht="80" customHeight="1">
      <c r="A87" s="37" t="str">
        <v>Evidence</v>
      </c>
      <c r="B87" s="37" t="str">
        <v>Reviewer</v>
      </c>
      <c r="C87" s="37" t="str">
        <v>Required</v>
      </c>
      <c r="D87" s="37" t="str">
        <v>Identify who examined the artifact or carried out the human intervention.</v>
      </c>
      <c r="E87" s="37" t="str">
        <v>Security assurance reviewer</v>
      </c>
    </row>
    <row r="88" ht="80" customHeight="1">
      <c r="A88" s="37" t="str">
        <v>Evidence</v>
      </c>
      <c r="B88" s="37" t="str">
        <v>Record check (auto)</v>
      </c>
      <c r="C88" s="37" t="str">
        <v>Auto</v>
      </c>
      <c r="D88" s="37" t="str">
        <v>Lists missing fields, duplicate IDs or unknown/mismatched links. A blank check means the listed inputs are complete; assess their substance separately.</v>
      </c>
      <c r="E88" s="37" t="str">
        <v>Add ID; </v>
      </c>
    </row>
    <row r="89" ht="80" customHeight="1">
      <c r="A89" s="37" t="str">
        <v>Tests</v>
      </c>
      <c r="B89" s="37" t="str">
        <v>Test ID</v>
      </c>
      <c r="C89" s="37" t="str">
        <v>Required</v>
      </c>
      <c r="D89" s="37" t="str">
        <v>Assign one unique ID per test record.</v>
      </c>
      <c r="E89" s="37" t="str">
        <v>T-001</v>
      </c>
    </row>
    <row r="90" ht="80" customHeight="1">
      <c r="A90" s="37" t="str">
        <v>Tests</v>
      </c>
      <c r="B90" s="37" t="str">
        <v>Claim ID</v>
      </c>
      <c r="C90" s="37" t="str">
        <v>Required</v>
      </c>
      <c r="D90" s="37" t="str">
        <v>Link the existing claim this record addresses. Use one Claim ID per row.</v>
      </c>
      <c r="E90" s="37" t="str">
        <v>CL-001</v>
      </c>
    </row>
    <row r="91" ht="80" customHeight="1">
      <c r="A91" s="37" t="str">
        <v>Tests</v>
      </c>
      <c r="B91" s="37" t="str">
        <v>Control ID</v>
      </c>
      <c r="C91" s="37" t="str">
        <v>Required</v>
      </c>
      <c r="D91" s="37" t="str">
        <v>Identify the safeguard. Tests must link a control mapped to the same Claim ID.</v>
      </c>
      <c r="E91" s="37" t="str">
        <v>C-001</v>
      </c>
    </row>
    <row r="92" ht="80" customHeight="1">
      <c r="A92" s="37" t="str">
        <v>Tests</v>
      </c>
      <c r="B92" s="37" t="str">
        <v>Scenario / method</v>
      </c>
      <c r="C92" s="37" t="str">
        <v>Required</v>
      </c>
      <c r="D92" s="37" t="str">
        <v>Describe the condition exercised and how it was tested.</v>
      </c>
      <c r="E92" s="37" t="str">
        <v>Hold a queued grant, inject connector failure, then allow a retry.</v>
      </c>
    </row>
    <row r="93" ht="80" customHeight="1">
      <c r="A93" s="37" t="str">
        <v>Tests</v>
      </c>
      <c r="B93" s="37" t="str">
        <v>Sample / selection rule</v>
      </c>
      <c r="C93" s="37" t="str">
        <v>Required</v>
      </c>
      <c r="D93" s="37" t="str">
        <v>Explain the selected cases, segments and material exclusions.</v>
      </c>
      <c r="E93" s="37" t="str">
        <v>All three cancellation states; two connector-failure modes; duplicate retry included.</v>
      </c>
    </row>
    <row r="94" ht="80" customHeight="1">
      <c r="A94" s="37" t="str">
        <v>Tests</v>
      </c>
      <c r="B94" s="37" t="str">
        <v>Expected / criteria</v>
      </c>
      <c r="C94" s="37" t="str">
        <v>Required</v>
      </c>
      <c r="D94" s="37" t="str">
        <v>Set the pass condition before inspecting the result.</v>
      </c>
      <c r="E94" s="37" t="str">
        <v>No held request grants access; final permissions and queue state confirm cancellation.</v>
      </c>
    </row>
    <row r="95" ht="80" customHeight="1">
      <c r="A95" s="37" t="str">
        <v>Tests</v>
      </c>
      <c r="B95" s="37" t="str">
        <v>Observed result and limits</v>
      </c>
      <c r="C95" s="37" t="str">
        <v>Conditional</v>
      </c>
      <c r="D95" s="37" t="str">
        <v>Required for a performed test. Record actual outcomes, tested configuration and material exclusions. State what the result cannot establish.</v>
      </c>
      <c r="E95" s="37" t="str">
        <v>Initial cancellation succeeded; retry granted access. Tested connector 1.8 and three queue states. Cross-region failover was excluded.</v>
      </c>
    </row>
    <row r="96" ht="80" customHeight="1">
      <c r="A96" s="37" t="str">
        <v>Tests</v>
      </c>
      <c r="B96" s="37" t="str">
        <v>Result</v>
      </c>
      <c r="C96" s="37" t="str">
        <v>Required</v>
      </c>
      <c r="D96" s="37" t="str">
        <v>Choose Not run, Meets, Does not meet or Inconclusive. All performed results require evidence, tester and date.</v>
      </c>
      <c r="E96" s="37" t="str">
        <v>Does not meet</v>
      </c>
    </row>
    <row r="97" ht="80" customHeight="1">
      <c r="A97" s="37" t="str">
        <v>Tests</v>
      </c>
      <c r="B97" s="37" t="str">
        <v>Evidence ID</v>
      </c>
      <c r="C97" s="37" t="str">
        <v>Conditional</v>
      </c>
      <c r="D97" s="37" t="str">
        <v>Required for a performed test. Link Evidence assessed against this same Claim ID.</v>
      </c>
      <c r="E97" s="37" t="str">
        <v>E-003</v>
      </c>
    </row>
    <row r="98" ht="80" customHeight="1">
      <c r="A98" s="37" t="str">
        <v>Tests</v>
      </c>
      <c r="B98" s="37" t="str">
        <v>Tester</v>
      </c>
      <c r="C98" s="37" t="str">
        <v>Conditional</v>
      </c>
      <c r="D98" s="37" t="str">
        <v>Required when Result is other than Not run. Identify who performed the test.</v>
      </c>
      <c r="E98" s="37" t="str">
        <v>Identity test engineer</v>
      </c>
    </row>
    <row r="99" ht="80" customHeight="1">
      <c r="A99" s="37" t="str">
        <v>Tests</v>
      </c>
      <c r="B99" s="37" t="str">
        <v>Performed on</v>
      </c>
      <c r="C99" s="37" t="str">
        <v>Conditional</v>
      </c>
      <c r="D99" s="37" t="str">
        <v>Required when Result is other than Not run. Enter an Excel date.</v>
      </c>
      <c r="E99" s="37" t="str">
        <v>2026-10-01</v>
      </c>
    </row>
    <row r="100" ht="80" customHeight="1">
      <c r="A100" s="37" t="str">
        <v>Tests</v>
      </c>
      <c r="B100" s="37" t="str">
        <v>Record check (auto)</v>
      </c>
      <c r="C100" s="37" t="str">
        <v>Auto</v>
      </c>
      <c r="D100" s="37" t="str">
        <v>Lists missing fields, duplicate IDs or unknown/mismatched links. A blank check means the listed inputs are complete; assess their substance separately.</v>
      </c>
      <c r="E100" s="37" t="str">
        <v>Add ID; </v>
      </c>
    </row>
    <row r="101" ht="80" customHeight="1">
      <c r="A101" s="37" t="str">
        <v>Human Oversight</v>
      </c>
      <c r="B101" s="37" t="str">
        <v>Oversight ID</v>
      </c>
      <c r="C101" s="37" t="str">
        <v>Required</v>
      </c>
      <c r="D101" s="37" t="str">
        <v>Identify the individual intervention, separately from Review Brief’s Review ID.</v>
      </c>
      <c r="E101" s="37" t="str">
        <v>OS-001</v>
      </c>
    </row>
    <row r="102" ht="80" customHeight="1">
      <c r="A102" s="37" t="str">
        <v>Human Oversight</v>
      </c>
      <c r="B102" s="37" t="str">
        <v>Claim ID</v>
      </c>
      <c r="C102" s="37" t="str">
        <v>Required</v>
      </c>
      <c r="D102" s="37" t="str">
        <v>Link the existing claim this record addresses. Use one Claim ID per row.</v>
      </c>
      <c r="E102" s="37" t="str">
        <v>CL-001</v>
      </c>
    </row>
    <row r="103" ht="80" customHeight="1">
      <c r="A103" s="37" t="str">
        <v>Human Oversight</v>
      </c>
      <c r="B103" s="37" t="str">
        <v>Trigger / AI proposal</v>
      </c>
      <c r="C103" s="37" t="str">
        <v>Required</v>
      </c>
      <c r="D103" s="37" t="str">
        <v>Record the proposed action or event that required human attention.</v>
      </c>
      <c r="E103" s="37" t="str">
        <v>Assistant proposes privileged access to the finance workspace.</v>
      </c>
    </row>
    <row r="104" ht="80" customHeight="1">
      <c r="A104" s="37" t="str">
        <v>Human Oversight</v>
      </c>
      <c r="B104" s="37" t="str">
        <v>Information inspected</v>
      </c>
      <c r="C104" s="37" t="str">
        <v>Required</v>
      </c>
      <c r="D104" s="37" t="str">
        <v>State what the reviewer actually saw before choosing the action.</v>
      </c>
      <c r="E104" s="37" t="str">
        <v>Recipient, resource, privilege, expiry and supporting request.</v>
      </c>
    </row>
    <row r="105" ht="80" customHeight="1">
      <c r="A105" s="37" t="str">
        <v>Human Oversight</v>
      </c>
      <c r="B105" s="37" t="str">
        <v>Reviewer</v>
      </c>
      <c r="C105" s="37" t="str">
        <v>Required</v>
      </c>
      <c r="D105" s="37" t="str">
        <v>Identify who examined the artifact or carried out the human intervention.</v>
      </c>
      <c r="E105" s="37" t="str">
        <v>Security assurance reviewer</v>
      </c>
    </row>
    <row r="106" ht="80" customHeight="1">
      <c r="A106" s="37" t="str">
        <v>Human Oversight</v>
      </c>
      <c r="B106" s="37" t="str">
        <v>Authority / permissions</v>
      </c>
      <c r="C106" s="37" t="str">
        <v>Required</v>
      </c>
      <c r="D106" s="37" t="str">
        <v>Record the authority and system permissions available to the reviewer.</v>
      </c>
      <c r="E106" s="37" t="str">
        <v>May hold or decline the grant before execution.</v>
      </c>
    </row>
    <row r="107" ht="80" customHeight="1">
      <c r="A107" s="37" t="str">
        <v>Human Oversight</v>
      </c>
      <c r="B107" s="37" t="str">
        <v>Human action</v>
      </c>
      <c r="C107" s="37" t="str">
        <v>Required</v>
      </c>
      <c r="D107" s="37" t="str">
        <v>Choose Agree, Correct, Override, Hold, Escalate or Decline.</v>
      </c>
      <c r="E107" s="37" t="str">
        <v>Hold</v>
      </c>
    </row>
    <row r="108" ht="80" customHeight="1">
      <c r="A108" s="37" t="str">
        <v>Human Oversight</v>
      </c>
      <c r="B108" s="37" t="str">
        <v>Reason</v>
      </c>
      <c r="C108" s="37" t="str">
        <v>Required</v>
      </c>
      <c r="D108" s="37" t="str">
        <v>Explain the chosen intervention using the available information.</v>
      </c>
      <c r="E108" s="37" t="str">
        <v>Recipient’s access justification was incomplete.</v>
      </c>
    </row>
    <row r="109" ht="80" customHeight="1">
      <c r="A109" s="37" t="str">
        <v>Human Oversight</v>
      </c>
      <c r="B109" s="37" t="str">
        <v>Verified downstream effect</v>
      </c>
      <c r="C109" s="37" t="str">
        <v>Required</v>
      </c>
      <c r="D109" s="37" t="str">
        <v>Choose Achieved, Not achieved or Not verified after checking execution evidence.</v>
      </c>
      <c r="E109" s="37" t="str">
        <v>Not achieved</v>
      </c>
    </row>
    <row r="110" ht="80" customHeight="1">
      <c r="A110" s="37" t="str">
        <v>Human Oversight</v>
      </c>
      <c r="B110" s="37" t="str">
        <v>Evidence ID</v>
      </c>
      <c r="C110" s="37" t="str">
        <v>Required</v>
      </c>
      <c r="D110" s="37" t="str">
        <v>Link execution or intervention evidence assessed against this same Claim ID.</v>
      </c>
      <c r="E110" s="37" t="str">
        <v>E-003</v>
      </c>
    </row>
    <row r="111" ht="80" customHeight="1">
      <c r="A111" s="37" t="str">
        <v>Human Oversight</v>
      </c>
      <c r="B111" s="37" t="str">
        <v>Trigger / proposal time</v>
      </c>
      <c r="C111" s="37" t="str">
        <v>Optional</v>
      </c>
      <c r="D111" s="37" t="str">
        <v>Record the proposal timestamp when available from reliable evidence. Leave blank if unavailable.</v>
      </c>
      <c r="E111" s="37" t="str">
        <v>2026-10-01 10:31:04</v>
      </c>
    </row>
    <row r="112" ht="80" customHeight="1">
      <c r="A112" s="37" t="str">
        <v>Human Oversight</v>
      </c>
      <c r="B112" s="37" t="str">
        <v>Human action time</v>
      </c>
      <c r="C112" s="37" t="str">
        <v>Required</v>
      </c>
      <c r="D112" s="37" t="str">
        <v>Record the action timestamp as an Excel date/time. Use the timezone recorded in Review Brief.</v>
      </c>
      <c r="E112" s="37" t="str">
        <v>2026-10-01 10:31:29</v>
      </c>
    </row>
    <row r="113" ht="80" customHeight="1">
      <c r="A113" s="37" t="str">
        <v>Human Oversight</v>
      </c>
      <c r="B113" s="37" t="str">
        <v>Effect confirmed time</v>
      </c>
      <c r="C113" s="37" t="str">
        <v>Conditional</v>
      </c>
      <c r="D113" s="37" t="str">
        <v>Required when the effect is Achieved or Not achieved. Record when the downstream effect was confirmed.</v>
      </c>
      <c r="E113" s="37" t="str">
        <v>2026-10-01 10:31:31</v>
      </c>
    </row>
    <row r="114" ht="80" customHeight="1">
      <c r="A114" s="37" t="str">
        <v>Human Oversight</v>
      </c>
      <c r="B114" s="37" t="str">
        <v>Escalation owner</v>
      </c>
      <c r="C114" s="37" t="str">
        <v>Conditional</v>
      </c>
      <c r="D114" s="37" t="str">
        <v>Required when Human action is Escalate. Identify the person responsible for resolution.</v>
      </c>
      <c r="E114" s="37" t="str">
        <v>Identity service owner</v>
      </c>
    </row>
    <row r="115" ht="80" customHeight="1">
      <c r="A115" s="37" t="str">
        <v>Human Oversight</v>
      </c>
      <c r="B115" s="37" t="str">
        <v>Resolution / follow-up</v>
      </c>
      <c r="C115" s="37" t="str">
        <v>Conditional</v>
      </c>
      <c r="D115" s="37" t="str">
        <v>Required for Hold, Escalate or Not achieved. Identify resolution or next action and relevant records.</v>
      </c>
      <c r="E115" s="37" t="str">
        <v>Disable execution; correct retry state check; track F-001 and retest T-002.</v>
      </c>
    </row>
    <row r="116" ht="80" customHeight="1">
      <c r="A116" s="37" t="str">
        <v>Human Oversight</v>
      </c>
      <c r="B116" s="37" t="str">
        <v>Record check (auto)</v>
      </c>
      <c r="C116" s="37" t="str">
        <v>Auto</v>
      </c>
      <c r="D116" s="37" t="str">
        <v>Lists missing fields, duplicate IDs or unknown/mismatched links. A blank check means the listed inputs are complete; assess their substance separately.</v>
      </c>
      <c r="E116" s="37" t="str">
        <v>Add ID; </v>
      </c>
    </row>
    <row r="117" ht="80" customHeight="1">
      <c r="A117" s="37" t="str">
        <v>Findings</v>
      </c>
      <c r="B117" s="37" t="str">
        <v>Finding ID</v>
      </c>
      <c r="C117" s="37" t="str">
        <v>Required</v>
      </c>
      <c r="D117" s="37" t="str">
        <v>Give each finding a unique, stable ID.</v>
      </c>
      <c r="E117" s="37" t="str">
        <v>F-001</v>
      </c>
    </row>
    <row r="118" ht="80" customHeight="1">
      <c r="A118" s="37" t="str">
        <v>Findings</v>
      </c>
      <c r="B118" s="37" t="str">
        <v>Claim ID</v>
      </c>
      <c r="C118" s="37" t="str">
        <v>Required</v>
      </c>
      <c r="D118" s="37" t="str">
        <v>Link the existing claim this record addresses. Use one Claim ID per row.</v>
      </c>
      <c r="E118" s="37" t="str">
        <v>CL-001</v>
      </c>
    </row>
    <row r="119" ht="80" customHeight="1">
      <c r="A119" s="37" t="str">
        <v>Findings</v>
      </c>
      <c r="B119" s="37" t="str">
        <v>Gap type</v>
      </c>
      <c r="C119" s="37" t="str">
        <v>Required</v>
      </c>
      <c r="D119" s="37" t="str">
        <v>Choose the gap category that best describes this finding.</v>
      </c>
      <c r="E119" s="37" t="str">
        <v>Control failure</v>
      </c>
    </row>
    <row r="120" ht="80" customHeight="1">
      <c r="A120" s="37" t="str">
        <v>Findings</v>
      </c>
      <c r="B120" s="37" t="str">
        <v>Finding and consequence</v>
      </c>
      <c r="C120" s="37" t="str">
        <v>Required</v>
      </c>
      <c r="D120" s="37" t="str">
        <v>Describe the unresolved failure and its decision impact.</v>
      </c>
      <c r="E120" s="37" t="str">
        <v>Retry bypasses cancellation state and grants access after the reviewer’s hold.</v>
      </c>
    </row>
    <row r="121" ht="80" customHeight="1">
      <c r="A121" s="37" t="str">
        <v>Findings</v>
      </c>
      <c r="B121" s="37" t="str">
        <v>Priority</v>
      </c>
      <c r="C121" s="37" t="str">
        <v>Required</v>
      </c>
      <c r="D121" s="37" t="str">
        <v>Choose Critical, High, Medium or Low using your organization’s definitions.</v>
      </c>
      <c r="E121" s="37" t="str">
        <v>High</v>
      </c>
    </row>
    <row r="122" ht="80" customHeight="1">
      <c r="A122" s="37" t="str">
        <v>Findings</v>
      </c>
      <c r="B122" s="37" t="str">
        <v>Action owner</v>
      </c>
      <c r="C122" s="37" t="str">
        <v>Required</v>
      </c>
      <c r="D122" s="37" t="str">
        <v>Identify the person accountable for correcting or resolving the finding.</v>
      </c>
      <c r="E122" s="37" t="str">
        <v>Identity platform lead</v>
      </c>
    </row>
    <row r="123" ht="80" customHeight="1">
      <c r="A123" s="37" t="str">
        <v>Findings</v>
      </c>
      <c r="B123" s="37" t="str">
        <v>Correction / retest required</v>
      </c>
      <c r="C123" s="37" t="str">
        <v>Required</v>
      </c>
      <c r="D123" s="37" t="str">
        <v>Specify the action and the evidence needed to verify it worked.</v>
      </c>
      <c r="E123" s="37" t="str">
        <v>Enforce hold state on retries. Repeat queue, failure and duplicate-request tests; inspect final permissions.</v>
      </c>
    </row>
    <row r="124" ht="80" customHeight="1">
      <c r="A124" s="37" t="str">
        <v>Findings</v>
      </c>
      <c r="B124" s="37" t="str">
        <v>Due date</v>
      </c>
      <c r="C124" s="37" t="str">
        <v>Required</v>
      </c>
      <c r="D124" s="37" t="str">
        <v>Enter the action deadline as an Excel date.</v>
      </c>
      <c r="E124" s="37" t="str">
        <v>2026-10-08</v>
      </c>
    </row>
    <row r="125" ht="80" customHeight="1">
      <c r="A125" s="37" t="str">
        <v>Findings</v>
      </c>
      <c r="B125" s="37" t="str">
        <v>Status</v>
      </c>
      <c r="C125" s="37" t="str">
        <v>Required</v>
      </c>
      <c r="D125" s="37" t="str">
        <v>Choose Open, In progress, Deferred or Closed. Closed requires matching closure evidence, verifier and date.</v>
      </c>
      <c r="E125" s="37" t="str">
        <v>Open</v>
      </c>
    </row>
    <row r="126" ht="80" customHeight="1">
      <c r="A126" s="37" t="str">
        <v>Findings</v>
      </c>
      <c r="B126" s="37" t="str">
        <v>Closure evidence ID</v>
      </c>
      <c r="C126" s="37" t="str">
        <v>Conditional</v>
      </c>
      <c r="D126" s="37" t="str">
        <v>Required when Closed. Link Evidence for the same Claim ID and inspect whether it establishes the correction.</v>
      </c>
      <c r="E126" s="37" t="str">
        <v>E-004</v>
      </c>
    </row>
    <row r="127" ht="80" customHeight="1">
      <c r="A127" s="37" t="str">
        <v>Findings</v>
      </c>
      <c r="B127" s="37" t="str">
        <v>Closure verifier</v>
      </c>
      <c r="C127" s="37" t="str">
        <v>Conditional</v>
      </c>
      <c r="D127" s="37" t="str">
        <v>Required when Closed. Identify who verified the correction and retest.</v>
      </c>
      <c r="E127" s="37" t="str">
        <v>Security assurance reviewer</v>
      </c>
    </row>
    <row r="128" ht="80" customHeight="1">
      <c r="A128" s="37" t="str">
        <v>Findings</v>
      </c>
      <c r="B128" s="37" t="str">
        <v>Verified on</v>
      </c>
      <c r="C128" s="37" t="str">
        <v>Conditional</v>
      </c>
      <c r="D128" s="37" t="str">
        <v>Required when Closed. Enter the verification date.</v>
      </c>
      <c r="E128" s="37" t="str">
        <v>2026-10-09</v>
      </c>
    </row>
    <row r="129" ht="80" customHeight="1">
      <c r="A129" s="37" t="str">
        <v>Findings</v>
      </c>
      <c r="B129" s="37" t="str">
        <v>Timing (auto)</v>
      </c>
      <c r="C129" s="37" t="str">
        <v>Auto</v>
      </c>
      <c r="D129" s="37" t="str">
        <v>Shows Scheduled, Overdue, Set due date, Closed or Verify closure, using Review Brief’s snapshot date.</v>
      </c>
      <c r="E129" s="37" t="str">
        <v>Overdue</v>
      </c>
    </row>
    <row r="130" ht="80" customHeight="1">
      <c r="A130" s="37" t="str">
        <v>Findings</v>
      </c>
      <c r="B130" s="37" t="str">
        <v>Record check (auto)</v>
      </c>
      <c r="C130" s="37" t="str">
        <v>Auto</v>
      </c>
      <c r="D130" s="37" t="str">
        <v>Lists missing fields, duplicate IDs or unknown/mismatched links. A blank check means the listed inputs are complete; assess their substance separately.</v>
      </c>
      <c r="E130" s="37" t="str">
        <v>Add ID; </v>
      </c>
    </row>
    <row r="131" ht="80" customHeight="1">
      <c r="A131" s="37" t="str">
        <v>Decisions</v>
      </c>
      <c r="B131" s="37" t="str">
        <v>Decision ID</v>
      </c>
      <c r="C131" s="37" t="str">
        <v>Required</v>
      </c>
      <c r="D131" s="37" t="str">
        <v>Assign a unique ID. Use Review Summary’s overall decision ID for links to the overall disposition.</v>
      </c>
      <c r="E131" s="37" t="str">
        <v>D-001</v>
      </c>
    </row>
    <row r="132" ht="80" customHeight="1">
      <c r="A132" s="37" t="str">
        <v>Decisions</v>
      </c>
      <c r="B132" s="37" t="str">
        <v>Claim ID</v>
      </c>
      <c r="C132" s="37" t="str">
        <v>Required</v>
      </c>
      <c r="D132" s="37" t="str">
        <v>Link the existing claim this record addresses. Use one Claim ID per row.</v>
      </c>
      <c r="E132" s="37" t="str">
        <v>CL-001</v>
      </c>
    </row>
    <row r="133" ht="80" customHeight="1">
      <c r="A133" s="37" t="str">
        <v>Decisions</v>
      </c>
      <c r="B133" s="37" t="str">
        <v>Decision</v>
      </c>
      <c r="C133" s="37" t="str">
        <v>Required</v>
      </c>
      <c r="D133" s="37" t="str">
        <v>Choose Proceed, Proceed with conditions, Restrict, Defer or Decline using authorized decision rights.</v>
      </c>
      <c r="E133" s="37" t="str">
        <v>Restrict</v>
      </c>
    </row>
    <row r="134" ht="80" customHeight="1">
      <c r="A134" s="37" t="str">
        <v>Decisions</v>
      </c>
      <c r="B134" s="37" t="str">
        <v>Basis and remaining limits</v>
      </c>
      <c r="C134" s="37" t="str">
        <v>Required</v>
      </c>
      <c r="D134" s="37" t="str">
        <v>Explain why the decision follows from the linked records. Name remaining uncertainty, its consequence and the boundary of the authorized use.</v>
      </c>
      <c r="E134" s="37" t="str">
        <v>Restrict: E-003 and T-001 show a grant after Hold. Failover remains untested. Authorize draft-only use until cancellation and failover retests meet the criteria.</v>
      </c>
    </row>
    <row r="135" ht="80" customHeight="1">
      <c r="A135" s="37" t="str">
        <v>Decisions</v>
      </c>
      <c r="B135" s="37" t="str">
        <v>Conditions / accepted risk</v>
      </c>
      <c r="C135" s="37" t="str">
        <v>Conditional</v>
      </c>
      <c r="D135" s="37" t="str">
        <v>Required for Proceed with conditions or Restrict. State limits and actions. For accepted risk, identify the residual consequence, authorized owner, review date and trigger.</v>
      </c>
      <c r="E135" s="37" t="str">
        <v>Draft-only; execution disabled. Service owner accepts delayed access fulfilment until 2026-10-09. Platform lead checks the manual queue daily; reassess if requests bypass Hold.</v>
      </c>
    </row>
    <row r="136" ht="80" customHeight="1">
      <c r="A136" s="37" t="str">
        <v>Decisions</v>
      </c>
      <c r="B136" s="37" t="str">
        <v>Decision owner</v>
      </c>
      <c r="C136" s="37" t="str">
        <v>Required</v>
      </c>
      <c r="D136" s="37" t="str">
        <v>Name the person authorized to make this decision.</v>
      </c>
      <c r="E136" s="37" t="str">
        <v>Identity service owner</v>
      </c>
    </row>
    <row r="137" ht="80" customHeight="1">
      <c r="A137" s="37" t="str">
        <v>Decisions</v>
      </c>
      <c r="B137" s="37" t="str">
        <v>Decided on</v>
      </c>
      <c r="C137" s="37" t="str">
        <v>Required</v>
      </c>
      <c r="D137" s="37" t="str">
        <v>Enter the actual decision date as an Excel date.</v>
      </c>
      <c r="E137" s="37" t="str">
        <v>2026-10-01</v>
      </c>
    </row>
    <row r="138" ht="80" customHeight="1">
      <c r="A138" s="37" t="str">
        <v>Decisions</v>
      </c>
      <c r="B138" s="37" t="str">
        <v>Next review</v>
      </c>
      <c r="C138" s="37" t="str">
        <v>Required</v>
      </c>
      <c r="D138" s="37" t="str">
        <v>Enter a review date. Record event-based triggers separately.</v>
      </c>
      <c r="E138" s="37" t="str">
        <v>2026-10-09</v>
      </c>
    </row>
    <row r="139" ht="80" customHeight="1">
      <c r="A139" s="37" t="str">
        <v>Decisions</v>
      </c>
      <c r="B139" s="37" t="str">
        <v>Reassessment triggers</v>
      </c>
      <c r="C139" s="37" t="str">
        <v>Required</v>
      </c>
      <c r="D139" s="37" t="str">
        <v>Identify changes, incidents or test outcomes requiring reconsideration.</v>
      </c>
      <c r="E139" s="37" t="str">
        <v>Connector change, failed retest or change to the access-grant workflow.</v>
      </c>
    </row>
    <row r="140" ht="80" customHeight="1">
      <c r="A140" s="37" t="str">
        <v>Decisions</v>
      </c>
      <c r="B140" s="37" t="str">
        <v>Earlier assessment reused</v>
      </c>
      <c r="C140" s="37" t="str">
        <v>Optional</v>
      </c>
      <c r="D140" s="37" t="str">
        <v>Identify earlier work relied upon and the part reused. Completing this requires Additional checking / scope gaps.</v>
      </c>
      <c r="E140" s="37" t="str">
        <v>Supplier cancellation assessment AS-017; pre-dispatch tests only.</v>
      </c>
    </row>
    <row r="141" ht="80" customHeight="1">
      <c r="A141" s="37" t="str">
        <v>Decisions</v>
      </c>
      <c r="B141" s="37" t="str">
        <v>Additional checking / scope gaps</v>
      </c>
      <c r="C141" s="37" t="str">
        <v>Conditional</v>
      </c>
      <c r="D141" s="37" t="str">
        <v>Required when earlier assessment work is reused. State fresh checks and remaining coverage gaps.</v>
      </c>
      <c r="E141" s="37" t="str">
        <v>Local queue and retry test T-001 added; supplier results exclude connector failure.</v>
      </c>
    </row>
    <row r="142" ht="80" customHeight="1">
      <c r="A142" s="37" t="str">
        <v>Decisions</v>
      </c>
      <c r="B142" s="37" t="str">
        <v>Record check (auto)</v>
      </c>
      <c r="C142" s="37" t="str">
        <v>Auto</v>
      </c>
      <c r="D142" s="37" t="str">
        <v>Lists missing fields, duplicate IDs or unknown/mismatched links. A blank check means the listed inputs are complete; assess their substance separately.</v>
      </c>
      <c r="E142" s="37" t="str">
        <v>Add ID; </v>
      </c>
    </row>
    <row r="143" ht="80" customHeight="1">
      <c r="A143" s="37" t="str">
        <v>Decisions</v>
      </c>
      <c r="B143" s="37" t="str">
        <v>Linked Finding IDs (auto)</v>
      </c>
      <c r="C143" s="37" t="str">
        <v>Auto</v>
      </c>
      <c r="D143" s="37" t="str">
        <v>Lists finding IDs linked to this decision. Edit the Finding links table to change the references.</v>
      </c>
      <c r="E143" s="37" t="str">
        <v>F-001, F-004</v>
      </c>
    </row>
    <row r="144" ht="80" customHeight="1">
      <c r="A144" s="37" t="str">
        <v>Decisions</v>
      </c>
      <c r="B144" s="37" t="str">
        <v>Linked Evidence IDs (auto)</v>
      </c>
      <c r="C144" s="37" t="str">
        <v>Auto</v>
      </c>
      <c r="D144" s="37" t="str">
        <v>Lists Evidence IDs linked to this decision. Edit Decision support to change the references.</v>
      </c>
      <c r="E144" s="37" t="str">
        <v>E-003, E-004</v>
      </c>
    </row>
    <row r="145" ht="80" customHeight="1">
      <c r="A145" s="37" t="str">
        <v>Decisions</v>
      </c>
      <c r="B145" s="37" t="str">
        <v>Linked Test IDs (auto)</v>
      </c>
      <c r="C145" s="37" t="str">
        <v>Auto</v>
      </c>
      <c r="D145" s="37" t="str">
        <v>Lists Test IDs linked to this decision. Edit Decision support to change the references.</v>
      </c>
      <c r="E145" s="37" t="str">
        <v>T-001, T-002</v>
      </c>
    </row>
    <row r="146" ht="80" customHeight="1">
      <c r="A146" s="37" t="str">
        <v>Decisions — Finding links</v>
      </c>
      <c r="B146" s="37" t="str">
        <v>Decision ID</v>
      </c>
      <c r="C146" s="37" t="str">
        <v>Required</v>
      </c>
      <c r="D146" s="37" t="str">
        <v>Link a claim-level Decision ID or Review Summary’s Overall decision ID. Use one decision–finding pair per row.</v>
      </c>
      <c r="E146" s="37" t="str">
        <v>OD-001</v>
      </c>
    </row>
    <row r="147" ht="80" customHeight="1">
      <c r="A147" s="37" t="str">
        <v>Decisions — Finding links</v>
      </c>
      <c r="B147" s="37" t="str">
        <v>Finding ID</v>
      </c>
      <c r="C147" s="37" t="str">
        <v>Required</v>
      </c>
      <c r="D147" s="37" t="str">
        <v>Link an existing finding. Claim-level decisions must link findings belonging to the same claim.</v>
      </c>
      <c r="E147" s="37" t="str">
        <v>F-001</v>
      </c>
    </row>
    <row r="148" ht="80" customHeight="1">
      <c r="A148" s="37" t="str">
        <v>Decisions — Finding links</v>
      </c>
      <c r="B148" s="37" t="str">
        <v>Link role</v>
      </c>
      <c r="C148" s="37" t="str">
        <v>Required</v>
      </c>
      <c r="D148" s="37" t="str">
        <v>Choose Condition, Accepted risk, Decision basis or Reassessment trigger to explain the finding’s relevance.</v>
      </c>
      <c r="E148" s="37" t="str">
        <v>Condition</v>
      </c>
    </row>
    <row r="149" ht="80" customHeight="1">
      <c r="A149" s="37" t="str">
        <v>Decisions — Finding links</v>
      </c>
      <c r="B149" s="37" t="str">
        <v>Record check (auto)</v>
      </c>
      <c r="C149" s="37" t="str">
        <v>Auto</v>
      </c>
      <c r="D149" s="37" t="str">
        <v>Lists missing fields, duplicate IDs or unknown/mismatched links. A blank check means the listed inputs are complete; assess their substance separately.</v>
      </c>
      <c r="E149" s="37" t="str">
        <v>Add decision link; </v>
      </c>
    </row>
    <row r="150" ht="80" customHeight="1">
      <c r="A150" s="37" t="str">
        <v>Decisions — Finding links</v>
      </c>
      <c r="B150" s="37" t="str">
        <v>Decision link number (auto)</v>
      </c>
      <c r="C150" s="37" t="str">
        <v>Auto</v>
      </c>
      <c r="D150" s="37" t="str">
        <v>Numbers complete ID links within the same decision, and record type for support links. Copy this formula when adding a link row.</v>
      </c>
      <c r="E150" s="37" t="str">
        <v>1</v>
      </c>
    </row>
    <row r="151" ht="80" customHeight="1">
      <c r="A151" s="37" t="str">
        <v>Decisions — Finding links</v>
      </c>
      <c r="B151" s="37" t="str">
        <v>Decision link key (auto)</v>
      </c>
      <c r="C151" s="37" t="str">
        <v>Auto</v>
      </c>
      <c r="D151" s="37" t="str">
        <v>Combines the decision, record type where used, and link number for the ID lookup. Copy this formula into new link rows.</v>
      </c>
      <c r="E151" s="37" t="str">
        <v>OD-001__1</v>
      </c>
    </row>
    <row r="152" ht="80" customHeight="1">
      <c r="A152" s="37" t="str">
        <v>Decisions — Finding links</v>
      </c>
      <c r="B152" s="37" t="str">
        <v>Linked findings (auto)</v>
      </c>
      <c r="C152" s="37" t="str">
        <v>Auto</v>
      </c>
      <c r="D152" s="37" t="str">
        <v>Collects finding IDs through this row for the same decision. The decision and summary display the final list.</v>
      </c>
      <c r="E152" s="37" t="str">
        <v>F-001, F-004</v>
      </c>
    </row>
    <row r="153" ht="80" customHeight="1">
      <c r="A153" s="37" t="str">
        <v>Decisions — Finding links</v>
      </c>
      <c r="B153" s="37" t="str">
        <v>Link issues (auto)</v>
      </c>
      <c r="C153" s="37" t="str">
        <v>Auto</v>
      </c>
      <c r="D153" s="37" t="str">
        <v>Counts this row as 1 when Record check lists an issue, 0 when complete, or blank when unused. Used to identify decision links needing completion.</v>
      </c>
      <c r="E153" s="37" t="str">
        <v>1</v>
      </c>
    </row>
    <row r="154" ht="80" customHeight="1">
      <c r="A154" s="37" t="str">
        <v>Decisions — Decision support</v>
      </c>
      <c r="B154" s="37" t="str">
        <v>Decision ID</v>
      </c>
      <c r="C154" s="37" t="str">
        <v>Required</v>
      </c>
      <c r="D154" s="37" t="str">
        <v>Link a claim-level Decision ID or the Overall decision ID. Use one Evidence or Test reference per row.</v>
      </c>
      <c r="E154" s="37" t="str">
        <v>OD-001</v>
      </c>
    </row>
    <row r="155" ht="80" customHeight="1">
      <c r="A155" s="37" t="str">
        <v>Decisions — Decision support</v>
      </c>
      <c r="B155" s="37" t="str">
        <v>Record type</v>
      </c>
      <c r="C155" s="37" t="str">
        <v>Required</v>
      </c>
      <c r="D155" s="37" t="str">
        <v>Choose Evidence for an artifact or Test for a test record. Keep the two identifier types distinct.</v>
      </c>
      <c r="E155" s="37" t="str">
        <v>Evidence</v>
      </c>
    </row>
    <row r="156" ht="80" customHeight="1">
      <c r="A156" s="37" t="str">
        <v>Decisions — Decision support</v>
      </c>
      <c r="B156" s="37" t="str">
        <v>Record ID</v>
      </c>
      <c r="C156" s="37" t="str">
        <v>Required</v>
      </c>
      <c r="D156" s="37" t="str">
        <v>Enter one existing Evidence ID or Test ID matching Record type. Claim-level decisions must reference a record for the same claim.</v>
      </c>
      <c r="E156" s="37" t="str">
        <v>E-003</v>
      </c>
    </row>
    <row r="157" ht="80" customHeight="1">
      <c r="A157" s="37" t="str">
        <v>Decisions — Decision support</v>
      </c>
      <c r="B157" s="37" t="str">
        <v>Relevance / limits</v>
      </c>
      <c r="C157" s="37" t="str">
        <v>Required</v>
      </c>
      <c r="D157" s="37" t="str">
        <v>Explain how this record informs the decision and any limitation that matters. A reference can support a restriction even when it contradicts the claim.</v>
      </c>
      <c r="E157" s="37" t="str">
        <v>E-003 shows a grant after Hold and supports restricting execution. The log covers retry behaviour, not cross-region failover.</v>
      </c>
    </row>
    <row r="158" ht="80" customHeight="1">
      <c r="A158" s="37" t="str">
        <v>Decisions — Decision support</v>
      </c>
      <c r="B158" s="37" t="str">
        <v>Record check (auto)</v>
      </c>
      <c r="C158" s="37" t="str">
        <v>Auto</v>
      </c>
      <c r="D158" s="37" t="str">
        <v>Lists missing fields, duplicate IDs or unknown/mismatched links. A blank check means the listed inputs are complete; assess their substance separately.</v>
      </c>
      <c r="E158" s="37" t="str">
        <v>Add decision link; </v>
      </c>
    </row>
    <row r="159" ht="80" customHeight="1">
      <c r="A159" s="37" t="str">
        <v>Decisions — Decision support</v>
      </c>
      <c r="B159" s="37" t="str">
        <v>Decision link number (auto)</v>
      </c>
      <c r="C159" s="37" t="str">
        <v>Auto</v>
      </c>
      <c r="D159" s="37" t="str">
        <v>Numbers complete ID links within the same decision, and record type for support links. Copy this formula when adding a link row.</v>
      </c>
      <c r="E159" s="37" t="str">
        <v>1</v>
      </c>
    </row>
    <row r="160" ht="80" customHeight="1">
      <c r="A160" s="37" t="str">
        <v>Decisions — Decision support</v>
      </c>
      <c r="B160" s="37" t="str">
        <v>Decision link key (auto)</v>
      </c>
      <c r="C160" s="37" t="str">
        <v>Auto</v>
      </c>
      <c r="D160" s="37" t="str">
        <v>Combines the decision, record type where used, and link number for the ID lookup. Copy this formula into new link rows.</v>
      </c>
      <c r="E160" s="37" t="str">
        <v>OD-001__Evidence__1</v>
      </c>
    </row>
    <row r="161" ht="80" customHeight="1">
      <c r="A161" s="37" t="str">
        <v>Decisions — Decision support</v>
      </c>
      <c r="B161" s="37" t="str">
        <v>Linked IDs (auto)</v>
      </c>
      <c r="C161" s="37" t="str">
        <v>Auto</v>
      </c>
      <c r="D161" s="37" t="str">
        <v>Collects IDs through this row for the same decision and record type. The decision and summary display the final list.</v>
      </c>
      <c r="E161" s="37" t="str">
        <v>E-003, E-004</v>
      </c>
    </row>
    <row r="162" ht="80" customHeight="1">
      <c r="A162" s="37" t="str">
        <v>Decisions — Decision support</v>
      </c>
      <c r="B162" s="37" t="str">
        <v>Link issues (auto)</v>
      </c>
      <c r="C162" s="37" t="str">
        <v>Auto</v>
      </c>
      <c r="D162" s="37" t="str">
        <v>Counts this row as 1 when Record check lists an issue, 0 when complete, or blank when unused. Used to identify decision links needing completion.</v>
      </c>
      <c r="E162" s="37" t="str">
        <v>1</v>
      </c>
    </row>
  </sheetData>
  <hyperlinks>
    <hyperlink ref="A3" location="'Start Here'!A1"/>
  </hyperlinks>
  <pageMargins left=".3" right=".3" top=".4" bottom=".4" header=".2" footer=".2"/>
  <pageSetup paperSize="9" orientation="landscape" fitToWidth="1" fitToHeight="0"/>
  <tableParts count="1">
    <tablePart r:id="R89b4c86acf99473c"/>
  </tableParts>
</worksheet>
</file>

<file path=xl/worksheets/sheet12.xml><?xml version="1.0" encoding="utf-8"?>
<worksheet xmlns="http://schemas.openxmlformats.org/spreadsheetml/2006/main" xmlns:r="http://schemas.openxmlformats.org/officeDocument/2006/relationships">
  <sheetPr>
    <tabColor rgb="FFCBD5E1"/>
  </sheetPr>
  <sheetViews>
    <sheetView showGridLines="0" workbookViewId="0" zoomScale="100">
      <pane xSplit="2" ySplit="5" topLeftCell="C6" activePane="bottomRight" state="frozen"/>
    </sheetView>
  </sheetViews>
  <sheetFormatPr defaultRowHeight="15"/>
  <cols>
    <col min="1" max="1" width="16" hidden="0" customWidth="1"/>
    <col min="2" max="2" width="25" hidden="0" customWidth="1"/>
    <col min="3" max="3" width="44" hidden="0" customWidth="1"/>
    <col min="4" max="4" width="44" hidden="0" customWidth="1"/>
    <col min="5" max="5" width="43" hidden="0" customWidth="1"/>
    <col min="6" max="6" width="55" hidden="0" customWidth="1"/>
    <col min="7" max="7" width="55" hidden="0" customWidth="1"/>
    <col min="8" max="8" width="23" hidden="0" customWidth="1"/>
    <col min="9" max="9" width="56" hidden="0" customWidth="1"/>
  </cols>
  <sheetData>
    <row r="1" ht="30" customHeight="1">
      <c r="A1" s="3" t="str">
        <v>Review library</v>
      </c>
      <c r="B1" s="2"/>
      <c r="C1" s="2"/>
      <c r="D1" s="2"/>
      <c r="E1" s="2"/>
      <c r="F1" s="2"/>
      <c r="G1" s="2"/>
      <c r="H1" s="2"/>
      <c r="I1" s="2"/>
    </row>
    <row r="2" ht="24" customHeight="1">
      <c r="A2" s="4" t="str">
        <v>Select prompts that fit the system. These are adaptable review questions, not assertions that every control applies.</v>
      </c>
      <c r="B2" s="2"/>
      <c r="C2" s="2"/>
      <c r="D2" s="2"/>
      <c r="E2" s="2"/>
      <c r="F2" s="2"/>
      <c r="G2" s="2"/>
      <c r="H2" s="2"/>
      <c r="I2" s="2"/>
    </row>
    <row r="3">
      <c r="A3" s="5" t="str">
        <v>Start Here</v>
      </c>
      <c r="B3" s="2"/>
      <c r="C3" s="2"/>
      <c r="D3" s="2"/>
      <c r="E3" s="2"/>
      <c r="F3" s="2"/>
      <c r="G3" s="2"/>
      <c r="H3" s="2"/>
      <c r="I3" s="2"/>
    </row>
    <row r="4">
      <c r="A4" s="2"/>
      <c r="B4" s="2"/>
      <c r="C4" s="2"/>
      <c r="D4" s="2"/>
      <c r="E4" s="2"/>
      <c r="F4" s="2"/>
      <c r="G4" s="2"/>
      <c r="H4" s="2"/>
      <c r="I4" s="2"/>
    </row>
    <row r="5" ht="42" customHeight="1">
      <c r="A5" s="9" t="str">
        <v>Prompt ID</v>
      </c>
      <c r="B5" s="9" t="str">
        <v>Topic</v>
      </c>
      <c r="C5" s="9" t="str">
        <v>Claim prompt</v>
      </c>
      <c r="D5" s="9" t="str">
        <v>Failure to examine</v>
      </c>
      <c r="E5" s="9" t="str">
        <v>Control objective</v>
      </c>
      <c r="F5" s="9" t="str">
        <v>Suggested test</v>
      </c>
      <c r="G5" s="9" t="str">
        <v>Evidence to request</v>
      </c>
      <c r="H5" s="9" t="str">
        <v>Sources</v>
      </c>
      <c r="I5" s="9" t="str">
        <v>Source URL</v>
      </c>
    </row>
    <row r="6" ht="65" customHeight="1">
      <c r="A6" s="37" t="str">
        <v>LIB-01</v>
      </c>
      <c r="B6" s="37" t="str">
        <v>Scope and intended use</v>
      </c>
      <c r="C6" s="37" t="str">
        <v>The assessment covers this release, population and decision.</v>
      </c>
      <c r="D6" s="37" t="str">
        <v>An earlier conclusion is reused outside its tested scope.</v>
      </c>
      <c r="E6" s="37" t="str">
        <v>Bind reviews to use, version, criteria and period.</v>
      </c>
      <c r="F6" s="37" t="str">
        <v>Compare proposed use with the assessment scope; identify excluded components.</v>
      </c>
      <c r="G6" s="37" t="str">
        <v>Version manifest; scope statement; exclusions; receiving reviewer decision.</v>
      </c>
      <c r="H6" s="37" t="str">
        <v>SRC-01; SRC-06; SRC-10</v>
      </c>
      <c r="I6" s="37" t="str">
        <v>https://airc.nist.gov/airmf-resources/airmf/5-sec-core/</v>
      </c>
    </row>
    <row r="7" ht="65" customHeight="1">
      <c r="A7" s="37" t="str">
        <v>LIB-02</v>
      </c>
      <c r="B7" s="37" t="str">
        <v>Data quality</v>
      </c>
      <c r="C7" s="37" t="str">
        <v>Critical inputs are complete, current and valid.</v>
      </c>
      <c r="D7" s="37" t="str">
        <v>Missing or delayed data changes decisions.</v>
      </c>
      <c r="E7" s="37" t="str">
        <v>Check inputs and route exceptions before reliance.</v>
      </c>
      <c r="F7" s="37" t="str">
        <v>Introduce missing, delayed and conflicting critical fields; inspect routing.</v>
      </c>
      <c r="G7" s="37" t="str">
        <v>Data checks; reconciliation; exception handling; affected outputs.</v>
      </c>
      <c r="H7" s="37" t="str">
        <v>SRC-01; SRC-05</v>
      </c>
      <c r="I7" s="37" t="str">
        <v>https://airc.nist.gov/airmf-resources/airmf/5-sec-core/</v>
      </c>
    </row>
    <row r="8" ht="65" customHeight="1">
      <c r="A8" s="37" t="str">
        <v>LIB-03</v>
      </c>
      <c r="B8" s="37" t="str">
        <v>Performance and errors</v>
      </c>
      <c r="C8" s="37" t="str">
        <v>Outputs meet the approved criteria for this population.</v>
      </c>
      <c r="D8" s="37" t="str">
        <v>Aggregate results conceal material false negatives or subgroup failures.</v>
      </c>
      <c r="E8" s="37" t="str">
        <v>Evaluate defined outcomes and material segments.</v>
      </c>
      <c r="F8" s="37" t="str">
        <v>Compare against adjudicated cases; include failure cases and relevant segments.</v>
      </c>
      <c r="G8" s="37" t="str">
        <v>Selection rule; sample counts; labels; outcomes; segment results; limitations.</v>
      </c>
      <c r="H8" s="37" t="str">
        <v>SRC-01; SRC-05</v>
      </c>
      <c r="I8" s="37" t="str">
        <v>https://airc.nist.gov/airmf-resources/airmf/5-sec-core/</v>
      </c>
    </row>
    <row r="9" ht="65" customHeight="1">
      <c r="A9" s="37" t="str">
        <v>LIB-04</v>
      </c>
      <c r="B9" s="37" t="str">
        <v>Drift and monitoring</v>
      </c>
      <c r="C9" s="37" t="str">
        <v>Material changes trigger investigation and action.</v>
      </c>
      <c r="D9" s="37" t="str">
        <v>A changed population or system continues under stale approval.</v>
      </c>
      <c r="E9" s="37" t="str">
        <v>Monitor meaningful indicators and record responses.</v>
      </c>
      <c r="F9" s="37" t="str">
        <v>Exercise an alert condition; trace owner response and follow-up.</v>
      </c>
      <c r="G9" s="37" t="str">
        <v>Monitoring thresholds; alert history; investigation; decision; retest.</v>
      </c>
      <c r="H9" s="37" t="str">
        <v>SRC-01; SRC-08</v>
      </c>
      <c r="I9" s="37" t="str">
        <v>https://airc.nist.gov/airmf-resources/airmf/5-sec-core/</v>
      </c>
    </row>
    <row r="10" ht="65" customHeight="1">
      <c r="A10" s="37" t="str">
        <v>LIB-05</v>
      </c>
      <c r="B10" s="37" t="str">
        <v>Prompt injection</v>
      </c>
      <c r="C10" s="37" t="str">
        <v>Untrusted content cannot authorize a tool action.</v>
      </c>
      <c r="D10" s="37" t="str">
        <v>Retrieved documents or messages redirect privileged behavior.</v>
      </c>
      <c r="E10" s="37" t="str">
        <v>Separate untrusted instructions from tool authorization.</v>
      </c>
      <c r="F10" s="37" t="str">
        <v>Place conflicting instructions in retrieved content; inspect attempted and executed actions.</v>
      </c>
      <c r="G10" s="37" t="str">
        <v>Attack cases; request logs; denied actions; tool policy; test outcome.</v>
      </c>
      <c r="H10" s="37" t="str">
        <v>SRC-02; SRC-03; SRC-04</v>
      </c>
      <c r="I10" s="37" t="str">
        <v>https://nvlpubs.nist.gov/nistpubs/ai/NIST.AI.600-1.pdf</v>
      </c>
    </row>
    <row r="11" ht="65" customHeight="1">
      <c r="A11" s="37" t="str">
        <v>LIB-06</v>
      </c>
      <c r="B11" s="37" t="str">
        <v>Retrieval permissions</v>
      </c>
      <c r="C11" s="37" t="str">
        <v>Retrieved content respects the requesting user’s access.</v>
      </c>
      <c r="D11" s="37" t="str">
        <v>The index exposes another user’s or tenant’s records.</v>
      </c>
      <c r="E11" s="37" t="str">
        <v>Enforce permissions during retrieval and response construction.</v>
      </c>
      <c r="F11" s="37" t="str">
        <v>Use accounts with different permissions; request restricted documents and citations.</v>
      </c>
      <c r="G11" s="37" t="str">
        <v>Account matrix; index configuration; retrieved IDs; access decisions.</v>
      </c>
      <c r="H11" s="37" t="str">
        <v>SRC-03; SRC-04</v>
      </c>
      <c r="I11" s="37" t="str">
        <v>https://genai.owasp.org/llm-top-10/</v>
      </c>
    </row>
    <row r="12" ht="65" customHeight="1">
      <c r="A12" s="37" t="str">
        <v>LIB-07</v>
      </c>
      <c r="B12" s="37" t="str">
        <v>Information disclosure</v>
      </c>
      <c r="C12" s="37" t="str">
        <v>Outputs and logs follow data-handling rules.</v>
      </c>
      <c r="D12" s="37" t="str">
        <v>Sensitive content reaches an unauthorized recipient or log.</v>
      </c>
      <c r="E12" s="37" t="str">
        <v>Control data routes, recipients and logging.</v>
      </c>
      <c r="F12" s="37" t="str">
        <v>Exercise restricted content, export routes and log capture; verify access.</v>
      </c>
      <c r="G12" s="37" t="str">
        <v>Data-flow map; output review; log access; retention configuration.</v>
      </c>
      <c r="H12" s="37" t="str">
        <v>SRC-02; SRC-03</v>
      </c>
      <c r="I12" s="37" t="str">
        <v>https://nvlpubs.nist.gov/nistpubs/ai/NIST.AI.600-1.pdf</v>
      </c>
    </row>
    <row r="13" ht="65" customHeight="1">
      <c r="A13" s="37" t="str">
        <v>LIB-08</v>
      </c>
      <c r="B13" s="37" t="str">
        <v>Output handling</v>
      </c>
      <c r="C13" s="37" t="str">
        <v>Generated output is checked before downstream execution.</v>
      </c>
      <c r="D13" s="37" t="str">
        <v>Model output becomes executable code, markup or an unsafe request.</v>
      </c>
      <c r="E13" s="37" t="str">
        <v>Validate output at each downstream boundary.</v>
      </c>
      <c r="F13" s="37" t="str">
        <v>Use malformed and adversarial outputs against the consuming integration.</v>
      </c>
      <c r="G13" s="37" t="str">
        <v>Boundary validation; rejected payloads; integration test logs.</v>
      </c>
      <c r="H13" s="37" t="str">
        <v>SRC-03</v>
      </c>
      <c r="I13" s="37" t="str">
        <v>https://genai.owasp.org/llm-top-10/</v>
      </c>
    </row>
    <row r="14" ht="65" customHeight="1">
      <c r="A14" s="37" t="str">
        <v>LIB-09</v>
      </c>
      <c r="B14" s="37" t="str">
        <v>Tool permissions</v>
      </c>
      <c r="C14" s="37" t="str">
        <v>The agent can perform only the approved actions.</v>
      </c>
      <c r="D14" s="37" t="str">
        <v>Broad permissions allow actions beyond the intended task.</v>
      </c>
      <c r="E14" s="37" t="str">
        <v>Apply least privilege and action-level authorization.</v>
      </c>
      <c r="F14" s="37" t="str">
        <v>Attempt out-of-scope actions, changed resources and privilege escalation.</v>
      </c>
      <c r="G14" s="37" t="str">
        <v>Tool inventory; permissions; policy decisions; action receipts.</v>
      </c>
      <c r="H14" s="37" t="str">
        <v>SRC-04</v>
      </c>
      <c r="I14" s="37" t="str">
        <v>https://cheatsheetseries.owasp.org/cheatsheets/AI_Agent_Security_Cheat_Sheet.html</v>
      </c>
    </row>
    <row r="15" ht="65" customHeight="1">
      <c r="A15" s="37" t="str">
        <v>LIB-10</v>
      </c>
      <c r="B15" s="37" t="str">
        <v>Human approval</v>
      </c>
      <c r="C15" s="37" t="str">
        <v>Approval binds to the exact action that executes.</v>
      </c>
      <c r="D15" s="37" t="str">
        <v>The recipient or action changes after approval.</v>
      </c>
      <c r="E15" s="37" t="str">
        <v>Reauthorize material changes and enforce expiry.</v>
      </c>
      <c r="F15" s="37" t="str">
        <v>Change recipient, scope or permissions after approval; inspect execution.</v>
      </c>
      <c r="G15" s="37" t="str">
        <v>Proposal; approval context; expiry; final request; execution record.</v>
      </c>
      <c r="H15" s="37" t="str">
        <v>SRC-04</v>
      </c>
      <c r="I15" s="37" t="str">
        <v>https://cheatsheetseries.owasp.org/cheatsheets/AI_Agent_Security_Cheat_Sheet.html</v>
      </c>
    </row>
    <row r="16" ht="65" customHeight="1">
      <c r="A16" s="37" t="str">
        <v>LIB-11</v>
      </c>
      <c r="B16" s="37" t="str">
        <v>Stop and recovery</v>
      </c>
      <c r="C16" s="37" t="str">
        <v>A reviewer can hold an action before it takes effect.</v>
      </c>
      <c r="D16" s="37" t="str">
        <v>Cancellation leaves queued or repeated actions executing.</v>
      </c>
      <c r="E16" s="37" t="str">
        <v>Propagate holds to queues, retries and integrations.</v>
      </c>
      <c r="F16" s="37" t="str">
        <v>Cancel before dispatch and during queueing; inspect retries and final state.</v>
      </c>
      <c r="G16" s="37" t="str">
        <v>Timed events; cancellation receipt; downstream state; recovery record.</v>
      </c>
      <c r="H16" s="37" t="str">
        <v>SRC-04</v>
      </c>
      <c r="I16" s="37" t="str">
        <v>https://cheatsheetseries.owasp.org/cheatsheets/AI_Agent_Security_Cheat_Sheet.html</v>
      </c>
    </row>
    <row r="17" ht="65" customHeight="1">
      <c r="A17" s="37" t="str">
        <v>LIB-12</v>
      </c>
      <c r="B17" s="37" t="str">
        <v>Source accuracy</v>
      </c>
      <c r="C17" s="37" t="str">
        <v>Material factual statements trace to inspected sources.</v>
      </c>
      <c r="D17" s="37" t="str">
        <v>A plausible statement or citation is unsupported.</v>
      </c>
      <c r="E17" s="37" t="str">
        <v>Check material assertions against source passages.</v>
      </c>
      <c r="F17" s="37" t="str">
        <v>Verify sampled assertions, dates, quotations and links against originals.</v>
      </c>
      <c r="G17" s="37" t="str">
        <v>Assertion list; source passages; reviewer corrections; final output.</v>
      </c>
      <c r="H17" s="37" t="str">
        <v>SRC-02; SRC-05</v>
      </c>
      <c r="I17" s="37" t="str">
        <v>https://nvlpubs.nist.gov/nistpubs/ai/NIST.AI.600-1.pdf</v>
      </c>
    </row>
    <row r="18" ht="65" customHeight="1">
      <c r="A18" s="37" t="str">
        <v>LIB-13</v>
      </c>
      <c r="B18" s="37" t="str">
        <v>Knowledge freshness</v>
      </c>
      <c r="C18" s="37" t="str">
        <v>Answers use the relevant current policy or source version.</v>
      </c>
      <c r="D18" s="37" t="str">
        <v>A superseded policy governs an answer or decision.</v>
      </c>
      <c r="E18" s="37" t="str">
        <v>Track source versions and refresh retrieval.</v>
      </c>
      <c r="F18" s="37" t="str">
        <v>Change a policy; test retrieval, citation and handling of conflicting versions.</v>
      </c>
      <c r="G18" s="37" t="str">
        <v>Index version; source dates; refresh logs; answer comparisons.</v>
      </c>
      <c r="H18" s="37" t="str">
        <v>SRC-02; SRC-03</v>
      </c>
      <c r="I18" s="37" t="str">
        <v>https://nvlpubs.nist.gov/nistpubs/ai/NIST.AI.600-1.pdf</v>
      </c>
    </row>
    <row r="19" ht="65" customHeight="1">
      <c r="A19" s="37" t="str">
        <v>LIB-14</v>
      </c>
      <c r="B19" s="37" t="str">
        <v>Vendor and supply chain</v>
      </c>
      <c r="C19" s="37" t="str">
        <v>Supplier changes are assessed before local reliance.</v>
      </c>
      <c r="D19" s="37" t="str">
        <v>An undocumented model or dependency update changes behavior.</v>
      </c>
      <c r="E19" s="37" t="str">
        <v>Track dependencies, changes and customer responsibilities.</v>
      </c>
      <c r="F19" s="37" t="str">
        <v>Compare released versions and notices; repeat material local tests.</v>
      </c>
      <c r="G19" s="37" t="str">
        <v>Supplier evidence; dependency manifest; notices; local change decision.</v>
      </c>
      <c r="H19" s="37" t="str">
        <v>SRC-02; SRC-03; SRC-08</v>
      </c>
      <c r="I19" s="37" t="str">
        <v>https://nvlpubs.nist.gov/nistpubs/ai/NIST.AI.600-1.pdf</v>
      </c>
    </row>
    <row r="20" ht="65" customHeight="1">
      <c r="A20" s="37" t="str">
        <v>LIB-15</v>
      </c>
      <c r="B20" s="37" t="str">
        <v>Evidence provenance</v>
      </c>
      <c r="C20" s="37" t="str">
        <v>Supporting records identify their origin and transformations.</v>
      </c>
      <c r="D20" s="37" t="str">
        <v>Reports repeat an unverified underlying result.</v>
      </c>
      <c r="E20" s="37" t="str">
        <v>Retain evidence roots and preparation history.</v>
      </c>
      <c r="F20" s="37" t="str">
        <v>Trace each material conclusion to raw records and transformations.</v>
      </c>
      <c r="G20" s="37" t="str">
        <v>Root IDs; method; preparer; raw records; transformation history.</v>
      </c>
      <c r="H20" s="37" t="str">
        <v>SRC-05; SRC-10</v>
      </c>
      <c r="I20" s="37" t="str">
        <v>https://www.gao.gov/products/gao-21-519sp</v>
      </c>
    </row>
    <row r="21" ht="65" customHeight="1">
      <c r="A21" s="37" t="str">
        <v>LIB-16</v>
      </c>
      <c r="B21" s="37" t="str">
        <v>Assessment reuse</v>
      </c>
      <c r="C21" s="37" t="str">
        <v>Earlier work still covers the receiving decision.</v>
      </c>
      <c r="D21" s="37" t="str">
        <v>Different scope or criteria leave an untested gap.</v>
      </c>
      <c r="E21" s="37" t="str">
        <v>Compare receiving needs with prior coverage.</v>
      </c>
      <c r="F21" s="37" t="str">
        <v>List reused tests, omitted tests and fresh work; challenge mismatches.</v>
      </c>
      <c r="G21" s="37" t="str">
        <v>Prior assessment scope; reuse rationale; residual coverage; new tests.</v>
      </c>
      <c r="H21" s="37" t="str">
        <v>SRC-01; SRC-10</v>
      </c>
      <c r="I21" s="37" t="str">
        <v>https://airc.nist.gov/airmf-resources/airmf/5-sec-core/</v>
      </c>
    </row>
    <row r="22" ht="65" customHeight="1">
      <c r="A22" s="37" t="str">
        <v>LIB-17</v>
      </c>
      <c r="B22" s="37" t="str">
        <v>Reviewer authority</v>
      </c>
      <c r="C22" s="37" t="str">
        <v>Reviewers have access and authority to intervene.</v>
      </c>
      <c r="D22" s="37" t="str">
        <v>A reviewer can view an issue but cannot change its outcome.</v>
      </c>
      <c r="E22" s="37" t="str">
        <v>Assign decision rights, access and escalation routes.</v>
      </c>
      <c r="F22" s="37" t="str">
        <v>Exercise hold, correction and escalation using the assigned role.</v>
      </c>
      <c r="G22" s="37" t="str">
        <v>Role matrix; access test; intervention result; handoff receipt.</v>
      </c>
      <c r="H22" s="37" t="str">
        <v>SRC-01; SRC-04</v>
      </c>
      <c r="I22" s="37" t="str">
        <v>https://airc.nist.gov/airmf-resources/airmf/5-sec-core/</v>
      </c>
    </row>
    <row r="23" ht="65" customHeight="1">
      <c r="A23" s="37" t="str">
        <v>LIB-18</v>
      </c>
      <c r="B23" s="37" t="str">
        <v>Reviewer judgment</v>
      </c>
      <c r="C23" s="37" t="str">
        <v>Review detects material errors under realistic conditions.</v>
      </c>
      <c r="D23" s="37" t="str">
        <v>Persuasive incorrect outputs receive routine approval.</v>
      </c>
      <c r="E23" s="37" t="str">
        <v>Evaluate review with correct and incorrect proposals.</v>
      </c>
      <c r="F23" s="37" t="str">
        <v>Vary context, explanations, queue pressure and reviewer availability.</v>
      </c>
      <c r="G23" s="37" t="str">
        <v>Adjudicated cases; review decisions; error detection; workload conditions.</v>
      </c>
      <c r="H23" s="37" t="str">
        <v>SRC-01; SRC-07</v>
      </c>
      <c r="I23" s="37" t="str">
        <v>https://airc.nist.gov/airmf-resources/airmf/5-sec-core/</v>
      </c>
    </row>
    <row r="24" ht="65" customHeight="1">
      <c r="A24" s="37" t="str">
        <v>LIB-19</v>
      </c>
      <c r="B24" s="37" t="str">
        <v>Escalation and closure</v>
      </c>
      <c r="C24" s="37" t="str">
        <v>Escalated concerns reach an accountable decision owner.</v>
      </c>
      <c r="D24" s="37" t="str">
        <v>A handoff is sent but no recipient accepts or resolves it.</v>
      </c>
      <c r="E24" s="37" t="str">
        <v>Record acceptance, next action and closure verification.</v>
      </c>
      <c r="F24" s="37" t="str">
        <v>Create unresolved and unavailable-owner cases; trace escalation to resolution.</v>
      </c>
      <c r="G24" s="37" t="str">
        <v>Handoff receipt; owner; response time; resolution; closure evidence.</v>
      </c>
      <c r="H24" s="37" t="str">
        <v>SRC-01; SRC-05</v>
      </c>
      <c r="I24" s="37" t="str">
        <v>https://airc.nist.gov/airmf-resources/airmf/5-sec-core/</v>
      </c>
    </row>
    <row r="25" ht="65" customHeight="1">
      <c r="A25" s="37" t="str">
        <v>LIB-20</v>
      </c>
      <c r="B25" s="37" t="str">
        <v>Logs and traceability</v>
      </c>
      <c r="C25" s="37" t="str">
        <v>A reviewer can reconstruct a consequential action.</v>
      </c>
      <c r="D25" s="37" t="str">
        <v>Missing events break the link from proposal to outcome.</v>
      </c>
      <c r="E25" s="37" t="str">
        <v>Capture version, actor, decision and effect.</v>
      </c>
      <c r="F25" s="37" t="str">
        <v>Reconstruct a selected action across system and integration logs.</v>
      </c>
      <c r="G25" s="37" t="str">
        <v>Correlation IDs; event timestamps; versions; actor; final state.</v>
      </c>
      <c r="H25" s="37" t="str">
        <v>SRC-04; SRC-05</v>
      </c>
      <c r="I25" s="37" t="str">
        <v>https://cheatsheetseries.owasp.org/cheatsheets/AI_Agent_Security_Cheat_Sheet.html</v>
      </c>
    </row>
    <row r="26" ht="65" customHeight="1">
      <c r="A26" s="37" t="str">
        <v>LIB-21</v>
      </c>
      <c r="B26" s="37" t="str">
        <v>Availability and fallback</v>
      </c>
      <c r="C26" s="37" t="str">
        <v>Failures route to an approved fallback.</v>
      </c>
      <c r="D26" s="37" t="str">
        <v>The service fails open or users cannot continue safely.</v>
      </c>
      <c r="E26" s="37" t="str">
        <v>Define fallback, recovery and restart authority.</v>
      </c>
      <c r="F26" s="37" t="str">
        <v>Interrupt dependencies and reviewer availability; test fallback and restart.</v>
      </c>
      <c r="G26" s="37" t="str">
        <v>Fault scenario; fallback results; recovery steps; restart approval.</v>
      </c>
      <c r="H26" s="37" t="str">
        <v>SRC-01; SRC-04</v>
      </c>
      <c r="I26" s="37" t="str">
        <v>https://airc.nist.gov/airmf-resources/airmf/5-sec-core/</v>
      </c>
    </row>
    <row r="27" ht="65" customHeight="1">
      <c r="A27" s="37" t="str">
        <v>LIB-22</v>
      </c>
      <c r="B27" s="37" t="str">
        <v>Resource limits</v>
      </c>
      <c r="C27" s="37" t="str">
        <v>Agent loops and requests remain within approved limits.</v>
      </c>
      <c r="D27" s="37" t="str">
        <v>Retries or loops exhaust budget or service capacity.</v>
      </c>
      <c r="E27" s="37" t="str">
        <v>Set enforceable request, time and spending limits.</v>
      </c>
      <c r="F27" s="37" t="str">
        <v>Exercise repeated tasks and dependency failures; inspect termination.</v>
      </c>
      <c r="G27" s="37" t="str">
        <v>Limit configuration; usage logs; stop events; recovery.</v>
      </c>
      <c r="H27" s="37" t="str">
        <v>SRC-03; SRC-04</v>
      </c>
      <c r="I27" s="37" t="str">
        <v>https://genai.owasp.org/llm-top-10/</v>
      </c>
    </row>
    <row r="28" ht="65" customHeight="1">
      <c r="A28" s="37" t="str">
        <v>LIB-23</v>
      </c>
      <c r="B28" s="37" t="str">
        <v>Incident response</v>
      </c>
      <c r="C28" s="37" t="str">
        <v>AI incidents lead to containment and reassessment.</v>
      </c>
      <c r="D28" s="37" t="str">
        <v>A recurring defect continues after a ticket is closed.</v>
      </c>
      <c r="E28" s="37" t="str">
        <v>Link incidents to affected claims, fixes and retests.</v>
      </c>
      <c r="F28" s="37" t="str">
        <v>Trace a detected incident through containment, correction and retest.</v>
      </c>
      <c r="G28" s="37" t="str">
        <v>Incident timeline; affected version; owner; retest; decision update.</v>
      </c>
      <c r="H28" s="37" t="str">
        <v>SRC-01; SRC-04</v>
      </c>
      <c r="I28" s="37" t="str">
        <v>https://airc.nist.gov/airmf-resources/airmf/5-sec-core/</v>
      </c>
    </row>
    <row r="29" ht="65" customHeight="1">
      <c r="A29" s="37" t="str">
        <v>LIB-24</v>
      </c>
      <c r="B29" s="37" t="str">
        <v>Retention and access</v>
      </c>
      <c r="C29" s="37" t="str">
        <v>Review records remain retrievable for their required period.</v>
      </c>
      <c r="D29" s="37" t="str">
        <v>Evidence expires, loses access or has no retention owner.</v>
      </c>
      <c r="E29" s="37" t="str">
        <v>Assign retention, access and disposal rules.</v>
      </c>
      <c r="F29" s="37" t="str">
        <v>Retrieve selected older records; inspect permissions and retention settings.</v>
      </c>
      <c r="G29" s="37" t="str">
        <v>Repository reference; access check; retention rule; owner.</v>
      </c>
      <c r="H29" s="37" t="str">
        <v>SRC-01; SRC-05</v>
      </c>
      <c r="I29" s="37" t="str">
        <v>https://airc.nist.gov/airmf-resources/airmf/5-sec-core/</v>
      </c>
    </row>
    <row r="30">
      <c r="A30" s="2"/>
      <c r="B30" s="2"/>
      <c r="C30" s="2"/>
      <c r="D30" s="2"/>
      <c r="E30" s="2"/>
      <c r="F30" s="2"/>
      <c r="G30" s="2"/>
      <c r="H30" s="2"/>
      <c r="I30" s="2"/>
    </row>
    <row r="31">
      <c r="A31" s="2"/>
      <c r="B31" s="2"/>
      <c r="C31" s="2"/>
      <c r="D31" s="2"/>
      <c r="E31" s="2"/>
      <c r="F31" s="2"/>
      <c r="G31" s="2"/>
      <c r="H31" s="2"/>
      <c r="I31" s="2"/>
    </row>
    <row r="32">
      <c r="A32" s="2"/>
      <c r="B32" s="2"/>
      <c r="C32" s="2"/>
      <c r="D32" s="2"/>
      <c r="E32" s="2"/>
      <c r="F32" s="2"/>
      <c r="G32" s="2"/>
      <c r="H32" s="2"/>
      <c r="I32" s="2"/>
    </row>
    <row r="33">
      <c r="A33" s="2"/>
      <c r="B33" s="2"/>
      <c r="C33" s="2"/>
      <c r="D33" s="2"/>
      <c r="E33" s="2"/>
      <c r="F33" s="2"/>
      <c r="G33" s="2"/>
      <c r="H33" s="2"/>
      <c r="I33" s="2"/>
    </row>
    <row r="34">
      <c r="A34" s="2"/>
      <c r="B34" s="2"/>
      <c r="C34" s="2"/>
      <c r="D34" s="2"/>
      <c r="E34" s="2"/>
      <c r="F34" s="2"/>
      <c r="G34" s="2"/>
      <c r="H34" s="2"/>
      <c r="I34" s="2"/>
    </row>
    <row r="35">
      <c r="A35" s="2"/>
      <c r="B35" s="2"/>
      <c r="C35" s="2"/>
      <c r="D35" s="2"/>
      <c r="E35" s="2"/>
      <c r="F35" s="2"/>
      <c r="G35" s="2"/>
      <c r="H35" s="2"/>
      <c r="I35" s="2"/>
    </row>
    <row r="36">
      <c r="A36" s="2"/>
      <c r="B36" s="2"/>
      <c r="C36" s="2"/>
      <c r="D36" s="2"/>
      <c r="E36" s="2"/>
      <c r="F36" s="2"/>
      <c r="G36" s="2"/>
      <c r="H36" s="2"/>
      <c r="I36" s="2"/>
    </row>
    <row r="37">
      <c r="A37" s="2"/>
      <c r="B37" s="2"/>
      <c r="C37" s="2"/>
      <c r="D37" s="2"/>
      <c r="E37" s="2"/>
      <c r="F37" s="2"/>
      <c r="G37" s="2"/>
      <c r="H37" s="2"/>
      <c r="I37" s="2"/>
    </row>
    <row r="38">
      <c r="A38" s="2"/>
      <c r="B38" s="2"/>
      <c r="C38" s="2"/>
      <c r="D38" s="2"/>
      <c r="E38" s="2"/>
      <c r="F38" s="2"/>
      <c r="G38" s="2"/>
      <c r="H38" s="2"/>
      <c r="I38" s="2"/>
    </row>
    <row r="39">
      <c r="A39" s="2"/>
      <c r="B39" s="2"/>
      <c r="C39" s="2"/>
      <c r="D39" s="2"/>
      <c r="E39" s="2"/>
      <c r="F39" s="2"/>
      <c r="G39" s="2"/>
      <c r="H39" s="2"/>
      <c r="I39" s="2"/>
    </row>
    <row r="40">
      <c r="A40" s="2"/>
      <c r="B40" s="2"/>
      <c r="C40" s="2"/>
      <c r="D40" s="2"/>
      <c r="E40" s="2"/>
      <c r="F40" s="2"/>
      <c r="G40" s="2"/>
      <c r="H40" s="2"/>
      <c r="I40" s="2"/>
    </row>
    <row r="41">
      <c r="A41" s="2"/>
      <c r="B41" s="2"/>
      <c r="C41" s="2"/>
      <c r="D41" s="2"/>
      <c r="E41" s="2"/>
      <c r="F41" s="2"/>
      <c r="G41" s="2"/>
      <c r="H41" s="2"/>
      <c r="I41" s="2"/>
    </row>
    <row r="42">
      <c r="A42" s="2"/>
      <c r="B42" s="2"/>
      <c r="C42" s="2"/>
      <c r="D42" s="2"/>
      <c r="E42" s="2"/>
      <c r="F42" s="2"/>
      <c r="G42" s="2"/>
      <c r="H42" s="2"/>
      <c r="I42" s="2"/>
    </row>
    <row r="43">
      <c r="A43" s="2"/>
      <c r="B43" s="2"/>
      <c r="C43" s="2"/>
      <c r="D43" s="2"/>
      <c r="E43" s="2"/>
      <c r="F43" s="2"/>
      <c r="G43" s="2"/>
      <c r="H43" s="2"/>
      <c r="I43" s="2"/>
    </row>
    <row r="44">
      <c r="A44" s="2"/>
      <c r="B44" s="2"/>
      <c r="C44" s="2"/>
      <c r="D44" s="2"/>
      <c r="E44" s="2"/>
      <c r="F44" s="2"/>
      <c r="G44" s="2"/>
      <c r="H44" s="2"/>
      <c r="I44" s="2"/>
    </row>
    <row r="45">
      <c r="A45" s="2"/>
      <c r="B45" s="2"/>
      <c r="C45" s="2"/>
      <c r="D45" s="2"/>
      <c r="E45" s="2"/>
      <c r="F45" s="2"/>
      <c r="G45" s="2"/>
      <c r="H45" s="2"/>
      <c r="I45" s="2"/>
    </row>
    <row r="46">
      <c r="A46" s="2"/>
      <c r="B46" s="2"/>
      <c r="C46" s="2"/>
      <c r="D46" s="2"/>
      <c r="E46" s="2"/>
      <c r="F46" s="2"/>
      <c r="G46" s="2"/>
      <c r="H46" s="2"/>
      <c r="I46" s="2"/>
    </row>
    <row r="47">
      <c r="A47" s="2"/>
      <c r="B47" s="2"/>
      <c r="C47" s="2"/>
      <c r="D47" s="2"/>
      <c r="E47" s="2"/>
      <c r="F47" s="2"/>
      <c r="G47" s="2"/>
      <c r="H47" s="2"/>
      <c r="I47" s="2"/>
    </row>
    <row r="48">
      <c r="A48" s="2"/>
      <c r="B48" s="2"/>
      <c r="C48" s="2"/>
      <c r="D48" s="2"/>
      <c r="E48" s="2"/>
      <c r="F48" s="2"/>
      <c r="G48" s="2"/>
      <c r="H48" s="2"/>
      <c r="I48" s="2"/>
    </row>
    <row r="49">
      <c r="A49" s="2"/>
      <c r="B49" s="2"/>
      <c r="C49" s="2"/>
      <c r="D49" s="2"/>
      <c r="E49" s="2"/>
      <c r="F49" s="2"/>
      <c r="G49" s="2"/>
      <c r="H49" s="2"/>
      <c r="I49" s="2"/>
    </row>
    <row r="50">
      <c r="A50" s="2"/>
      <c r="B50" s="2"/>
      <c r="C50" s="2"/>
      <c r="D50" s="2"/>
      <c r="E50" s="2"/>
      <c r="F50" s="2"/>
      <c r="G50" s="2"/>
      <c r="H50" s="2"/>
      <c r="I50" s="2"/>
    </row>
    <row r="51">
      <c r="A51" s="2"/>
      <c r="B51" s="2"/>
      <c r="C51" s="2"/>
      <c r="D51" s="2"/>
      <c r="E51" s="2"/>
      <c r="F51" s="2"/>
      <c r="G51" s="2"/>
      <c r="H51" s="2"/>
      <c r="I51" s="2"/>
    </row>
    <row r="52">
      <c r="A52" s="2"/>
      <c r="B52" s="2"/>
      <c r="C52" s="2"/>
      <c r="D52" s="2"/>
      <c r="E52" s="2"/>
      <c r="F52" s="2"/>
      <c r="G52" s="2"/>
      <c r="H52" s="2"/>
      <c r="I52" s="2"/>
    </row>
    <row r="53">
      <c r="A53" s="2"/>
      <c r="B53" s="2"/>
      <c r="C53" s="2"/>
      <c r="D53" s="2"/>
      <c r="E53" s="2"/>
      <c r="F53" s="2"/>
      <c r="G53" s="2"/>
      <c r="H53" s="2"/>
      <c r="I53" s="2"/>
    </row>
    <row r="54">
      <c r="A54" s="2"/>
      <c r="B54" s="2"/>
      <c r="C54" s="2"/>
      <c r="D54" s="2"/>
      <c r="E54" s="2"/>
      <c r="F54" s="2"/>
      <c r="G54" s="2"/>
      <c r="H54" s="2"/>
      <c r="I54" s="2"/>
    </row>
    <row r="55">
      <c r="A55" s="2"/>
      <c r="B55" s="2"/>
      <c r="C55" s="2"/>
      <c r="D55" s="2"/>
      <c r="E55" s="2"/>
      <c r="F55" s="2"/>
      <c r="G55" s="2"/>
      <c r="H55" s="2"/>
      <c r="I55" s="2"/>
    </row>
    <row r="56">
      <c r="A56" s="2"/>
      <c r="B56" s="2"/>
      <c r="C56" s="2"/>
      <c r="D56" s="2"/>
      <c r="E56" s="2"/>
      <c r="F56" s="2"/>
      <c r="G56" s="2"/>
      <c r="H56" s="2"/>
      <c r="I56" s="2"/>
    </row>
    <row r="57">
      <c r="A57" s="2"/>
      <c r="B57" s="2"/>
      <c r="C57" s="2"/>
      <c r="D57" s="2"/>
      <c r="E57" s="2"/>
      <c r="F57" s="2"/>
      <c r="G57" s="2"/>
      <c r="H57" s="2"/>
      <c r="I57" s="2"/>
    </row>
    <row r="58">
      <c r="A58" s="2"/>
      <c r="B58" s="2"/>
      <c r="C58" s="2"/>
      <c r="D58" s="2"/>
      <c r="E58" s="2"/>
      <c r="F58" s="2"/>
      <c r="G58" s="2"/>
      <c r="H58" s="2"/>
      <c r="I58" s="2"/>
    </row>
    <row r="59">
      <c r="A59" s="2"/>
      <c r="B59" s="2"/>
      <c r="C59" s="2"/>
      <c r="D59" s="2"/>
      <c r="E59" s="2"/>
      <c r="F59" s="2"/>
      <c r="G59" s="2"/>
      <c r="H59" s="2"/>
      <c r="I59" s="2"/>
    </row>
    <row r="60">
      <c r="A60" s="2"/>
      <c r="B60" s="2"/>
      <c r="C60" s="2"/>
      <c r="D60" s="2"/>
      <c r="E60" s="2"/>
      <c r="F60" s="2"/>
      <c r="G60" s="2"/>
      <c r="H60" s="2"/>
      <c r="I60" s="2"/>
    </row>
    <row r="61">
      <c r="A61" s="2"/>
      <c r="B61" s="2"/>
      <c r="C61" s="2"/>
      <c r="D61" s="2"/>
      <c r="E61" s="2"/>
      <c r="F61" s="2"/>
      <c r="G61" s="2"/>
      <c r="H61" s="2"/>
      <c r="I61" s="2"/>
    </row>
    <row r="62">
      <c r="A62" s="2"/>
      <c r="B62" s="2"/>
      <c r="C62" s="2"/>
      <c r="D62" s="2"/>
      <c r="E62" s="2"/>
      <c r="F62" s="2"/>
      <c r="G62" s="2"/>
      <c r="H62" s="2"/>
      <c r="I62" s="2"/>
    </row>
    <row r="63">
      <c r="A63" s="2"/>
      <c r="B63" s="2"/>
      <c r="C63" s="2"/>
      <c r="D63" s="2"/>
      <c r="E63" s="2"/>
      <c r="F63" s="2"/>
      <c r="G63" s="2"/>
      <c r="H63" s="2"/>
      <c r="I63" s="2"/>
    </row>
    <row r="64">
      <c r="A64" s="2"/>
      <c r="B64" s="2"/>
      <c r="C64" s="2"/>
      <c r="D64" s="2"/>
      <c r="E64" s="2"/>
      <c r="F64" s="2"/>
      <c r="G64" s="2"/>
      <c r="H64" s="2"/>
      <c r="I64" s="2"/>
    </row>
    <row r="65">
      <c r="A65" s="2"/>
      <c r="B65" s="2"/>
      <c r="C65" s="2"/>
      <c r="D65" s="2"/>
      <c r="E65" s="2"/>
      <c r="F65" s="2"/>
      <c r="G65" s="2"/>
      <c r="H65" s="2"/>
      <c r="I65" s="2"/>
    </row>
    <row r="66">
      <c r="A66" s="2"/>
      <c r="B66" s="2"/>
      <c r="C66" s="2"/>
      <c r="D66" s="2"/>
      <c r="E66" s="2"/>
      <c r="F66" s="2"/>
      <c r="G66" s="2"/>
      <c r="H66" s="2"/>
      <c r="I66" s="2"/>
    </row>
    <row r="67">
      <c r="A67" s="2"/>
      <c r="B67" s="2"/>
      <c r="C67" s="2"/>
      <c r="D67" s="2"/>
      <c r="E67" s="2"/>
      <c r="F67" s="2"/>
      <c r="G67" s="2"/>
      <c r="H67" s="2"/>
      <c r="I67" s="2"/>
    </row>
    <row r="68">
      <c r="A68" s="2"/>
      <c r="B68" s="2"/>
      <c r="C68" s="2"/>
      <c r="D68" s="2"/>
      <c r="E68" s="2"/>
      <c r="F68" s="2"/>
      <c r="G68" s="2"/>
      <c r="H68" s="2"/>
      <c r="I68" s="2"/>
    </row>
    <row r="69">
      <c r="A69" s="2"/>
      <c r="B69" s="2"/>
      <c r="C69" s="2"/>
      <c r="D69" s="2"/>
      <c r="E69" s="2"/>
      <c r="F69" s="2"/>
      <c r="G69" s="2"/>
      <c r="H69" s="2"/>
      <c r="I69" s="2"/>
    </row>
    <row r="70">
      <c r="A70" s="2"/>
      <c r="B70" s="2"/>
      <c r="C70" s="2"/>
      <c r="D70" s="2"/>
      <c r="E70" s="2"/>
      <c r="F70" s="2"/>
      <c r="G70" s="2"/>
      <c r="H70" s="2"/>
      <c r="I70" s="2"/>
    </row>
    <row r="71">
      <c r="A71" s="2"/>
      <c r="B71" s="2"/>
      <c r="C71" s="2"/>
      <c r="D71" s="2"/>
      <c r="E71" s="2"/>
      <c r="F71" s="2"/>
      <c r="G71" s="2"/>
      <c r="H71" s="2"/>
      <c r="I71" s="2"/>
    </row>
    <row r="72">
      <c r="A72" s="2"/>
      <c r="B72" s="2"/>
      <c r="C72" s="2"/>
      <c r="D72" s="2"/>
      <c r="E72" s="2"/>
      <c r="F72" s="2"/>
      <c r="G72" s="2"/>
      <c r="H72" s="2"/>
      <c r="I72" s="2"/>
    </row>
    <row r="73">
      <c r="A73" s="2"/>
      <c r="B73" s="2"/>
      <c r="C73" s="2"/>
      <c r="D73" s="2"/>
      <c r="E73" s="2"/>
      <c r="F73" s="2"/>
      <c r="G73" s="2"/>
      <c r="H73" s="2"/>
      <c r="I73" s="2"/>
    </row>
    <row r="74">
      <c r="A74" s="2"/>
      <c r="B74" s="2"/>
      <c r="C74" s="2"/>
      <c r="D74" s="2"/>
      <c r="E74" s="2"/>
      <c r="F74" s="2"/>
      <c r="G74" s="2"/>
      <c r="H74" s="2"/>
      <c r="I74" s="2"/>
    </row>
    <row r="75">
      <c r="A75" s="2"/>
      <c r="B75" s="2"/>
      <c r="C75" s="2"/>
      <c r="D75" s="2"/>
      <c r="E75" s="2"/>
      <c r="F75" s="2"/>
      <c r="G75" s="2"/>
      <c r="H75" s="2"/>
      <c r="I75" s="2"/>
    </row>
    <row r="76">
      <c r="A76" s="2"/>
      <c r="B76" s="2"/>
      <c r="C76" s="2"/>
      <c r="D76" s="2"/>
      <c r="E76" s="2"/>
      <c r="F76" s="2"/>
      <c r="G76" s="2"/>
      <c r="H76" s="2"/>
      <c r="I76" s="2"/>
    </row>
    <row r="77">
      <c r="A77" s="2"/>
      <c r="B77" s="2"/>
      <c r="C77" s="2"/>
      <c r="D77" s="2"/>
      <c r="E77" s="2"/>
      <c r="F77" s="2"/>
      <c r="G77" s="2"/>
      <c r="H77" s="2"/>
      <c r="I77" s="2"/>
    </row>
    <row r="78">
      <c r="A78" s="2"/>
      <c r="B78" s="2"/>
      <c r="C78" s="2"/>
      <c r="D78" s="2"/>
      <c r="E78" s="2"/>
      <c r="F78" s="2"/>
      <c r="G78" s="2"/>
      <c r="H78" s="2"/>
      <c r="I78" s="2"/>
    </row>
    <row r="79">
      <c r="A79" s="2"/>
      <c r="B79" s="2"/>
      <c r="C79" s="2"/>
      <c r="D79" s="2"/>
      <c r="E79" s="2"/>
      <c r="F79" s="2"/>
      <c r="G79" s="2"/>
      <c r="H79" s="2"/>
      <c r="I79" s="2"/>
    </row>
    <row r="80">
      <c r="A80" s="2"/>
      <c r="B80" s="2"/>
      <c r="C80" s="2"/>
      <c r="D80" s="2"/>
      <c r="E80" s="2"/>
      <c r="F80" s="2"/>
      <c r="G80" s="2"/>
      <c r="H80" s="2"/>
      <c r="I80" s="2"/>
    </row>
    <row r="81">
      <c r="A81" s="2"/>
      <c r="B81" s="2"/>
      <c r="C81" s="2"/>
      <c r="D81" s="2"/>
      <c r="E81" s="2"/>
      <c r="F81" s="2"/>
      <c r="G81" s="2"/>
      <c r="H81" s="2"/>
      <c r="I81" s="2"/>
    </row>
    <row r="82">
      <c r="A82" s="2"/>
      <c r="B82" s="2"/>
      <c r="C82" s="2"/>
      <c r="D82" s="2"/>
      <c r="E82" s="2"/>
      <c r="F82" s="2"/>
      <c r="G82" s="2"/>
      <c r="H82" s="2"/>
      <c r="I82" s="2"/>
    </row>
    <row r="83">
      <c r="A83" s="2"/>
      <c r="B83" s="2"/>
      <c r="C83" s="2"/>
      <c r="D83" s="2"/>
      <c r="E83" s="2"/>
      <c r="F83" s="2"/>
      <c r="G83" s="2"/>
      <c r="H83" s="2"/>
      <c r="I83" s="2"/>
    </row>
    <row r="84">
      <c r="A84" s="2"/>
      <c r="B84" s="2"/>
      <c r="C84" s="2"/>
      <c r="D84" s="2"/>
      <c r="E84" s="2"/>
      <c r="F84" s="2"/>
      <c r="G84" s="2"/>
      <c r="H84" s="2"/>
      <c r="I84" s="2"/>
    </row>
    <row r="85">
      <c r="A85" s="2"/>
      <c r="B85" s="2"/>
      <c r="C85" s="2"/>
      <c r="D85" s="2"/>
      <c r="E85" s="2"/>
      <c r="F85" s="2"/>
      <c r="G85" s="2"/>
      <c r="H85" s="2"/>
      <c r="I85" s="2"/>
    </row>
    <row r="86">
      <c r="A86" s="2"/>
      <c r="B86" s="2"/>
      <c r="C86" s="2"/>
      <c r="D86" s="2"/>
      <c r="E86" s="2"/>
      <c r="F86" s="2"/>
      <c r="G86" s="2"/>
      <c r="H86" s="2"/>
      <c r="I86" s="2"/>
    </row>
    <row r="87">
      <c r="A87" s="2"/>
      <c r="B87" s="2"/>
      <c r="C87" s="2"/>
      <c r="D87" s="2"/>
      <c r="E87" s="2"/>
      <c r="F87" s="2"/>
      <c r="G87" s="2"/>
      <c r="H87" s="2"/>
      <c r="I87" s="2"/>
    </row>
    <row r="88">
      <c r="A88" s="2"/>
      <c r="B88" s="2"/>
      <c r="C88" s="2"/>
      <c r="D88" s="2"/>
      <c r="E88" s="2"/>
      <c r="F88" s="2"/>
      <c r="G88" s="2"/>
      <c r="H88" s="2"/>
      <c r="I88" s="2"/>
    </row>
    <row r="89">
      <c r="A89" s="2"/>
      <c r="B89" s="2"/>
      <c r="C89" s="2"/>
      <c r="D89" s="2"/>
      <c r="E89" s="2"/>
      <c r="F89" s="2"/>
      <c r="G89" s="2"/>
      <c r="H89" s="2"/>
      <c r="I89" s="2"/>
    </row>
    <row r="90">
      <c r="A90" s="2"/>
      <c r="B90" s="2"/>
      <c r="C90" s="2"/>
      <c r="D90" s="2"/>
      <c r="E90" s="2"/>
      <c r="F90" s="2"/>
      <c r="G90" s="2"/>
      <c r="H90" s="2"/>
      <c r="I90" s="2"/>
    </row>
    <row r="91">
      <c r="A91" s="2"/>
      <c r="B91" s="2"/>
      <c r="C91" s="2"/>
      <c r="D91" s="2"/>
      <c r="E91" s="2"/>
      <c r="F91" s="2"/>
      <c r="G91" s="2"/>
      <c r="H91" s="2"/>
      <c r="I91" s="2"/>
    </row>
    <row r="92">
      <c r="A92" s="2"/>
      <c r="B92" s="2"/>
      <c r="C92" s="2"/>
      <c r="D92" s="2"/>
      <c r="E92" s="2"/>
      <c r="F92" s="2"/>
      <c r="G92" s="2"/>
      <c r="H92" s="2"/>
      <c r="I92" s="2"/>
    </row>
    <row r="93">
      <c r="A93" s="2"/>
      <c r="B93" s="2"/>
      <c r="C93" s="2"/>
      <c r="D93" s="2"/>
      <c r="E93" s="2"/>
      <c r="F93" s="2"/>
      <c r="G93" s="2"/>
      <c r="H93" s="2"/>
      <c r="I93" s="2"/>
    </row>
    <row r="94">
      <c r="A94" s="2"/>
      <c r="B94" s="2"/>
      <c r="C94" s="2"/>
      <c r="D94" s="2"/>
      <c r="E94" s="2"/>
      <c r="F94" s="2"/>
      <c r="G94" s="2"/>
      <c r="H94" s="2"/>
      <c r="I94" s="2"/>
    </row>
    <row r="95">
      <c r="A95" s="2"/>
      <c r="B95" s="2"/>
      <c r="C95" s="2"/>
      <c r="D95" s="2"/>
      <c r="E95" s="2"/>
      <c r="F95" s="2"/>
      <c r="G95" s="2"/>
      <c r="H95" s="2"/>
      <c r="I95" s="2"/>
    </row>
    <row r="96">
      <c r="A96" s="2"/>
      <c r="B96" s="2"/>
      <c r="C96" s="2"/>
      <c r="D96" s="2"/>
      <c r="E96" s="2"/>
      <c r="F96" s="2"/>
      <c r="G96" s="2"/>
      <c r="H96" s="2"/>
      <c r="I96" s="2"/>
    </row>
    <row r="97">
      <c r="A97" s="2"/>
      <c r="B97" s="2"/>
      <c r="C97" s="2"/>
      <c r="D97" s="2"/>
      <c r="E97" s="2"/>
      <c r="F97" s="2"/>
      <c r="G97" s="2"/>
      <c r="H97" s="2"/>
      <c r="I97" s="2"/>
    </row>
    <row r="98">
      <c r="A98" s="2"/>
      <c r="B98" s="2"/>
      <c r="C98" s="2"/>
      <c r="D98" s="2"/>
      <c r="E98" s="2"/>
      <c r="F98" s="2"/>
      <c r="G98" s="2"/>
      <c r="H98" s="2"/>
      <c r="I98" s="2"/>
    </row>
    <row r="99">
      <c r="A99" s="2"/>
      <c r="B99" s="2"/>
      <c r="C99" s="2"/>
      <c r="D99" s="2"/>
      <c r="E99" s="2"/>
      <c r="F99" s="2"/>
      <c r="G99" s="2"/>
      <c r="H99" s="2"/>
      <c r="I99" s="2"/>
    </row>
    <row r="100">
      <c r="A100" s="2"/>
      <c r="B100" s="2"/>
      <c r="C100" s="2"/>
      <c r="D100" s="2"/>
      <c r="E100" s="2"/>
      <c r="F100" s="2"/>
      <c r="G100" s="2"/>
      <c r="H100" s="2"/>
      <c r="I100" s="2"/>
    </row>
    <row r="101">
      <c r="A101" s="2"/>
      <c r="B101" s="2"/>
      <c r="C101" s="2"/>
      <c r="D101" s="2"/>
      <c r="E101" s="2"/>
      <c r="F101" s="2"/>
      <c r="G101" s="2"/>
      <c r="H101" s="2"/>
      <c r="I101" s="2"/>
    </row>
    <row r="102">
      <c r="A102" s="2"/>
      <c r="B102" s="2"/>
      <c r="C102" s="2"/>
      <c r="D102" s="2"/>
      <c r="E102" s="2"/>
      <c r="F102" s="2"/>
      <c r="G102" s="2"/>
      <c r="H102" s="2"/>
      <c r="I102" s="2"/>
    </row>
    <row r="103">
      <c r="A103" s="2"/>
      <c r="B103" s="2"/>
      <c r="C103" s="2"/>
      <c r="D103" s="2"/>
      <c r="E103" s="2"/>
      <c r="F103" s="2"/>
      <c r="G103" s="2"/>
      <c r="H103" s="2"/>
      <c r="I103" s="2"/>
    </row>
    <row r="104">
      <c r="A104" s="2"/>
      <c r="B104" s="2"/>
      <c r="C104" s="2"/>
      <c r="D104" s="2"/>
      <c r="E104" s="2"/>
      <c r="F104" s="2"/>
      <c r="G104" s="2"/>
      <c r="H104" s="2"/>
      <c r="I104" s="2"/>
    </row>
    <row r="105">
      <c r="A105" s="2"/>
      <c r="B105" s="2"/>
      <c r="C105" s="2"/>
      <c r="D105" s="2"/>
      <c r="E105" s="2"/>
      <c r="F105" s="2"/>
      <c r="G105" s="2"/>
      <c r="H105" s="2"/>
      <c r="I105" s="2"/>
    </row>
  </sheetData>
  <hyperlinks>
    <hyperlink ref="A3" location="'Start Here'!A1"/>
  </hyperlinks>
  <pageMargins left=".3" right=".3" top=".4" bottom=".4" header=".2" footer=".2"/>
  <pageSetup paperSize="9" orientation="landscape" fitToWidth="1" fitToHeight="0"/>
  <tableParts count="1">
    <tablePart r:id="R5b1b8ccafa604dbc"/>
  </tableParts>
</worksheet>
</file>

<file path=xl/worksheets/sheet13.xml><?xml version="1.0" encoding="utf-8"?>
<worksheet xmlns="http://schemas.openxmlformats.org/spreadsheetml/2006/main" xmlns:r="http://schemas.openxmlformats.org/officeDocument/2006/relationships">
  <sheetPr>
    <tabColor rgb="FFCBD5E1"/>
  </sheetPr>
  <sheetViews>
    <sheetView showGridLines="0" workbookViewId="0" zoomScale="100">
      <pane xSplit="2" ySplit="5" topLeftCell="C6" activePane="bottomRight" state="frozen"/>
    </sheetView>
  </sheetViews>
  <sheetFormatPr defaultRowHeight="15"/>
  <cols>
    <col min="1" max="1" width="22" hidden="0" customWidth="1"/>
    <col min="2" max="2" width="24" hidden="0" customWidth="1"/>
    <col min="3" max="3" width="46" hidden="0" customWidth="1"/>
    <col min="4" max="4" width="74" hidden="0" customWidth="1"/>
    <col min="5" max="5" width="62" hidden="0" customWidth="1"/>
  </cols>
  <sheetData>
    <row r="1" ht="30" customHeight="1">
      <c r="A1" s="3" t="str">
        <v>Worked example</v>
      </c>
      <c r="B1" s="2"/>
      <c r="C1" s="2"/>
      <c r="D1" s="2"/>
      <c r="E1" s="2"/>
    </row>
    <row r="2" ht="24" customHeight="1">
      <c r="A2" s="4" t="str">
        <v>One fictional scenario shows how the records connect. Example content is excluded from working-register counts.</v>
      </c>
      <c r="B2" s="2"/>
      <c r="C2" s="2"/>
      <c r="D2" s="2"/>
      <c r="E2" s="2"/>
    </row>
    <row r="3">
      <c r="A3" s="5" t="str">
        <v>Start Here</v>
      </c>
      <c r="B3" s="2"/>
      <c r="C3" s="2"/>
      <c r="D3" s="2"/>
      <c r="E3" s="2"/>
    </row>
    <row r="4">
      <c r="A4" s="2"/>
      <c r="B4" s="2"/>
      <c r="C4" s="2"/>
      <c r="D4" s="2"/>
      <c r="E4" s="2"/>
    </row>
    <row r="5" ht="42" customHeight="1">
      <c r="A5" s="9" t="str">
        <v>Record</v>
      </c>
      <c r="B5" s="9" t="str">
        <v>Example ID</v>
      </c>
      <c r="C5" s="9" t="str">
        <v>Assertion / event</v>
      </c>
      <c r="D5" s="9" t="str">
        <v>Review detail</v>
      </c>
      <c r="E5" s="9" t="str">
        <v>Reviewer lesson</v>
      </c>
    </row>
    <row r="6" ht="78" customHeight="1">
      <c r="A6" s="37" t="str">
        <v>Context</v>
      </c>
      <c r="B6" s="37" t="str">
        <v>EX-REV-001</v>
      </c>
      <c r="C6" s="37" t="str">
        <v>Service-desk access assistant</v>
      </c>
      <c r="D6" s="37" t="str">
        <v>A RAG assistant proposes time-limited access grants. A reviewer approves the exact recipient, resource, permission and expiry before execution.</v>
      </c>
      <c r="E6" s="37" t="str">
        <v>One fictional worked example. Working registers and summary start empty.</v>
      </c>
    </row>
    <row r="7" ht="78" customHeight="1">
      <c r="A7" s="37" t="str">
        <v>Scope</v>
      </c>
      <c r="B7" s="37" t="str">
        <v>EX-SYS-001</v>
      </c>
      <c r="C7" s="37" t="str">
        <v>Release 2.4; access-grant workflow</v>
      </c>
      <c r="D7" s="37" t="str">
        <v>Review the approval service, permission checks, queue and execution connector. System-policy owner sets acceptance criteria.</v>
      </c>
      <c r="E7" s="37" t="str">
        <v>Keep model, prompt, tool and connector versions together.</v>
      </c>
    </row>
    <row r="8" ht="78" customHeight="1">
      <c r="A8" s="37" t="str">
        <v>Claim</v>
      </c>
      <c r="B8" s="37" t="str">
        <v>EX-CL-001</v>
      </c>
      <c r="C8" s="37" t="str">
        <v>A hold prevents an access grant before execution.</v>
      </c>
      <c r="D8" s="37" t="str">
        <v>Acceptance criterion: every approved cancellation test produces no grant, including queue and retry cases.</v>
      </c>
      <c r="E8" s="37" t="str">
        <v>Select criteria for the actual action, consequence and timing.</v>
      </c>
    </row>
    <row r="9" ht="78" customHeight="1">
      <c r="A9" s="37" t="str">
        <v>Risk / control</v>
      </c>
      <c r="B9" s="37" t="str">
        <v>EX-R-001 / EX-C-001</v>
      </c>
      <c r="C9" s="37" t="str">
        <v>A cancelled grant remains queued.</v>
      </c>
      <c r="D9" s="37" t="str">
        <v>Cancellation updates a durable action state; the connector checks that state immediately before execution and on retries.</v>
      </c>
      <c r="E9" s="37" t="str">
        <v>Control owner: identity platform lead.</v>
      </c>
    </row>
    <row r="10" ht="78" customHeight="1">
      <c r="A10" s="37" t="str">
        <v>Evidence</v>
      </c>
      <c r="B10" s="37" t="str">
        <v>EX-E-001</v>
      </c>
      <c r="C10" s="37" t="str">
        <v>Cancellation service test report</v>
      </c>
      <c r="D10" s="37" t="str">
        <v>Covers release 2.4 and pre-dispatch tests. It does not cover a retry after connector failure. Root: EX-ROOT-A.</v>
      </c>
      <c r="E10" s="37" t="str">
        <v>Scope fit: Partial. Conclusion: Partly supports.</v>
      </c>
    </row>
    <row r="11" ht="78" customHeight="1">
      <c r="A11" s="37" t="str">
        <v>Dependency</v>
      </c>
      <c r="B11" s="37" t="str">
        <v>EX-E-002</v>
      </c>
      <c r="C11" s="37" t="str">
        <v>Supplier assurance memo</v>
      </c>
      <c r="D11" s="37" t="str">
        <v>Repeats EX-E-001’s results. Root: EX-ROOT-A; derived from EX-E-001.</v>
      </c>
      <c r="E11" s="37" t="str">
        <v>Two documents share one test root. Request fresh testing for the missing condition.</v>
      </c>
    </row>
    <row r="12" ht="78" customHeight="1">
      <c r="A12" s="37" t="str">
        <v>Test</v>
      </c>
      <c r="B12" s="37" t="str">
        <v>EX-T-001</v>
      </c>
      <c r="C12" s="37" t="str">
        <v>Cancel while queued, then retry after failure</v>
      </c>
      <c r="D12" s="37" t="str">
        <v>Expected: no grant. Observed: the first call stops; a retry grants access. Result: Does not meet. Evidence: EX-E-003.</v>
      </c>
      <c r="E12" s="37" t="str">
        <v>Observed results in this example are illustrative.</v>
      </c>
    </row>
    <row r="13" ht="78" customHeight="1">
      <c r="A13" s="37" t="str">
        <v>Human oversight</v>
      </c>
      <c r="B13" s="37" t="str">
        <v>EX-HR-001</v>
      </c>
      <c r="C13" s="37" t="str">
        <v>Reviewer holds the flagged request</v>
      </c>
      <c r="D13" s="37" t="str">
        <v>Proposal: 2026-10-01 10:31:04 UTC. Hold: 10:31:29 UTC. Grant confirmed: 10:31:31 UTC. Execution evidence: EX-E-003. Effect: Not achieved.</v>
      </c>
      <c r="E13" s="37" t="str">
        <v>Record the effect separately from the reviewer’s intended action.</v>
      </c>
    </row>
    <row r="14" ht="78" customHeight="1">
      <c r="A14" s="37" t="str">
        <v>Finding</v>
      </c>
      <c r="B14" s="37" t="str">
        <v>EX-F-001</v>
      </c>
      <c r="C14" s="37" t="str">
        <v>Retry bypasses cancellation state</v>
      </c>
      <c r="D14" s="37" t="str">
        <v>High priority; platform lead must enforce the state check on retries and retest. Closure requires denied retry and matching final state.</v>
      </c>
      <c r="E14" s="37" t="str">
        <v>Use Findings to own correction, dates and verification.</v>
      </c>
    </row>
    <row r="15" ht="78" customHeight="1">
      <c r="A15" s="37" t="str">
        <v>Decision</v>
      </c>
      <c r="B15" s="37" t="str">
        <v>EX-D-001</v>
      </c>
      <c r="C15" s="37" t="str">
        <v>Restrict</v>
      </c>
      <c r="D15" s="37" t="str">
        <v>Use draft-only operation while action execution remains disabled. Decision owner: service owner. Reopen on connector change or failed retest.</v>
      </c>
      <c r="E15" s="37" t="str">
        <v>Overall decision EX-OD-001 restricts this workflow to draft-only. Link both decisions to EX-F-001 in Finding links; add EX-E-003 as Evidence and EX-T-001 as Test in Decision support. Summary displays the overall IDs.</v>
      </c>
    </row>
    <row r="16" ht="78" customHeight="1">
      <c r="A16" s="37" t="str">
        <v>Closure</v>
      </c>
      <c r="B16" s="37" t="str">
        <v>EX-T-002</v>
      </c>
      <c r="C16" s="37" t="str">
        <v>Retest after correction</v>
      </c>
      <c r="D16" s="37" t="str">
        <v>Test the original defect, queue state, repeated requests and final permissions. Attach execution records.</v>
      </c>
      <c r="E16" s="37" t="str">
        <v>Close the finding only after verified results meet the selected criteria.</v>
      </c>
    </row>
    <row r="17" ht="78" customHeight="1">
      <c r="A17" s="37" t="str">
        <v>AML transfer</v>
      </c>
      <c r="B17" s="37" t="str">
        <v>EX-AML-001</v>
      </c>
      <c r="C17" s="37" t="str">
        <v>Lower-priority alerts still receive appropriate review.</v>
      </c>
      <c r="D17" s="37" t="str">
        <v>Use segment selection, adjudicated outcomes and lower-queue samples to test prioritization. Include label delay and changes in workload.</v>
      </c>
      <c r="E17" s="37" t="str">
        <v>For statistical bank models, consider SRC-08 with its stated scope.</v>
      </c>
    </row>
    <row r="18" ht="78" customHeight="1">
      <c r="A18" s="37" t="str">
        <v>AML evidence</v>
      </c>
      <c r="B18" s="37" t="str">
        <v>EX-AML-E-001</v>
      </c>
      <c r="C18" s="37" t="str">
        <v>Monitoring and sampling records</v>
      </c>
      <c r="D18" s="37" t="str">
        <v>Record model version, review period, case selection and incomplete labels. Compare monitoring reports with the original outcome data.</v>
      </c>
      <c r="E18" s="37" t="str">
        <v>An incomplete sample leaves a defined question for additional testing.</v>
      </c>
    </row>
    <row r="19" ht="78" customHeight="1">
      <c r="A19" s="37" t="str">
        <v>AML decision</v>
      </c>
      <c r="B19" s="37" t="str">
        <v>EX-AML-D-001</v>
      </c>
      <c r="C19" s="37" t="str">
        <v>Proceed with conditions</v>
      </c>
      <c r="D19" s="37" t="str">
        <v>The decision owner specifies temporary queue checks, an action owner, completion date and reassessment trigger.</v>
      </c>
      <c r="E19" s="37" t="str">
        <v>Use institution-specific AML criteria and authorized decision rights.</v>
      </c>
    </row>
    <row r="20">
      <c r="A20" s="2"/>
      <c r="B20" s="2"/>
      <c r="C20" s="2"/>
      <c r="D20" s="2"/>
      <c r="E20" s="2"/>
    </row>
    <row r="21">
      <c r="A21" s="2"/>
      <c r="B21" s="2"/>
      <c r="C21" s="2"/>
      <c r="D21" s="2"/>
      <c r="E21" s="2"/>
    </row>
    <row r="22">
      <c r="A22" s="2"/>
      <c r="B22" s="2"/>
      <c r="C22" s="2"/>
      <c r="D22" s="2"/>
      <c r="E22" s="2"/>
    </row>
    <row r="23">
      <c r="A23" s="2"/>
      <c r="B23" s="2"/>
      <c r="C23" s="2"/>
      <c r="D23" s="2"/>
      <c r="E23" s="2"/>
    </row>
    <row r="24">
      <c r="A24" s="2"/>
      <c r="B24" s="2"/>
      <c r="C24" s="2"/>
      <c r="D24" s="2"/>
      <c r="E24" s="2"/>
    </row>
    <row r="25">
      <c r="A25" s="2"/>
      <c r="B25" s="2"/>
      <c r="C25" s="2"/>
      <c r="D25" s="2"/>
      <c r="E25" s="2"/>
    </row>
    <row r="26">
      <c r="A26" s="2"/>
      <c r="B26" s="2"/>
      <c r="C26" s="2"/>
      <c r="D26" s="2"/>
      <c r="E26" s="2"/>
    </row>
    <row r="27">
      <c r="A27" s="2"/>
      <c r="B27" s="2"/>
      <c r="C27" s="2"/>
      <c r="D27" s="2"/>
      <c r="E27" s="2"/>
    </row>
    <row r="28">
      <c r="A28" s="2"/>
      <c r="B28" s="2"/>
      <c r="C28" s="2"/>
      <c r="D28" s="2"/>
      <c r="E28" s="2"/>
    </row>
    <row r="29">
      <c r="A29" s="2"/>
      <c r="B29" s="2"/>
      <c r="C29" s="2"/>
      <c r="D29" s="2"/>
      <c r="E29" s="2"/>
    </row>
    <row r="30">
      <c r="A30" s="2"/>
      <c r="B30" s="2"/>
      <c r="C30" s="2"/>
      <c r="D30" s="2"/>
      <c r="E30" s="2"/>
    </row>
    <row r="31">
      <c r="A31" s="2"/>
      <c r="B31" s="2"/>
      <c r="C31" s="2"/>
      <c r="D31" s="2"/>
      <c r="E31" s="2"/>
    </row>
    <row r="32">
      <c r="A32" s="2"/>
      <c r="B32" s="2"/>
      <c r="C32" s="2"/>
      <c r="D32" s="2"/>
      <c r="E32" s="2"/>
    </row>
    <row r="33">
      <c r="A33" s="2"/>
      <c r="B33" s="2"/>
      <c r="C33" s="2"/>
      <c r="D33" s="2"/>
      <c r="E33" s="2"/>
    </row>
    <row r="34">
      <c r="A34" s="2"/>
      <c r="B34" s="2"/>
      <c r="C34" s="2"/>
      <c r="D34" s="2"/>
      <c r="E34" s="2"/>
    </row>
    <row r="35">
      <c r="A35" s="2"/>
      <c r="B35" s="2"/>
      <c r="C35" s="2"/>
      <c r="D35" s="2"/>
      <c r="E35" s="2"/>
    </row>
    <row r="36">
      <c r="A36" s="2"/>
      <c r="B36" s="2"/>
      <c r="C36" s="2"/>
      <c r="D36" s="2"/>
      <c r="E36" s="2"/>
    </row>
    <row r="37">
      <c r="A37" s="2"/>
      <c r="B37" s="2"/>
      <c r="C37" s="2"/>
      <c r="D37" s="2"/>
      <c r="E37" s="2"/>
    </row>
    <row r="38">
      <c r="A38" s="2"/>
      <c r="B38" s="2"/>
      <c r="C38" s="2"/>
      <c r="D38" s="2"/>
      <c r="E38" s="2"/>
    </row>
    <row r="39">
      <c r="A39" s="2"/>
      <c r="B39" s="2"/>
      <c r="C39" s="2"/>
      <c r="D39" s="2"/>
      <c r="E39" s="2"/>
    </row>
    <row r="40">
      <c r="A40" s="2"/>
      <c r="B40" s="2"/>
      <c r="C40" s="2"/>
      <c r="D40" s="2"/>
      <c r="E40" s="2"/>
    </row>
    <row r="41">
      <c r="A41" s="2"/>
      <c r="B41" s="2"/>
      <c r="C41" s="2"/>
      <c r="D41" s="2"/>
      <c r="E41" s="2"/>
    </row>
    <row r="42">
      <c r="A42" s="2"/>
      <c r="B42" s="2"/>
      <c r="C42" s="2"/>
      <c r="D42" s="2"/>
      <c r="E42" s="2"/>
    </row>
    <row r="43">
      <c r="A43" s="2"/>
      <c r="B43" s="2"/>
      <c r="C43" s="2"/>
      <c r="D43" s="2"/>
      <c r="E43" s="2"/>
    </row>
    <row r="44">
      <c r="A44" s="2"/>
      <c r="B44" s="2"/>
      <c r="C44" s="2"/>
      <c r="D44" s="2"/>
      <c r="E44" s="2"/>
    </row>
    <row r="45">
      <c r="A45" s="2"/>
      <c r="B45" s="2"/>
      <c r="C45" s="2"/>
      <c r="D45" s="2"/>
      <c r="E45" s="2"/>
    </row>
    <row r="46">
      <c r="A46" s="2"/>
      <c r="B46" s="2"/>
      <c r="C46" s="2"/>
      <c r="D46" s="2"/>
      <c r="E46" s="2"/>
    </row>
    <row r="47">
      <c r="A47" s="2"/>
      <c r="B47" s="2"/>
      <c r="C47" s="2"/>
      <c r="D47" s="2"/>
      <c r="E47" s="2"/>
    </row>
    <row r="48">
      <c r="A48" s="2"/>
      <c r="B48" s="2"/>
      <c r="C48" s="2"/>
      <c r="D48" s="2"/>
      <c r="E48" s="2"/>
    </row>
    <row r="49">
      <c r="A49" s="2"/>
      <c r="B49" s="2"/>
      <c r="C49" s="2"/>
      <c r="D49" s="2"/>
      <c r="E49" s="2"/>
    </row>
    <row r="50">
      <c r="A50" s="2"/>
      <c r="B50" s="2"/>
      <c r="C50" s="2"/>
      <c r="D50" s="2"/>
      <c r="E50" s="2"/>
    </row>
    <row r="51">
      <c r="A51" s="2"/>
      <c r="B51" s="2"/>
      <c r="C51" s="2"/>
      <c r="D51" s="2"/>
      <c r="E51" s="2"/>
    </row>
    <row r="52">
      <c r="A52" s="2"/>
      <c r="B52" s="2"/>
      <c r="C52" s="2"/>
      <c r="D52" s="2"/>
      <c r="E52" s="2"/>
    </row>
    <row r="53">
      <c r="A53" s="2"/>
      <c r="B53" s="2"/>
      <c r="C53" s="2"/>
      <c r="D53" s="2"/>
      <c r="E53" s="2"/>
    </row>
    <row r="54">
      <c r="A54" s="2"/>
      <c r="B54" s="2"/>
      <c r="C54" s="2"/>
      <c r="D54" s="2"/>
      <c r="E54" s="2"/>
    </row>
    <row r="55">
      <c r="A55" s="2"/>
      <c r="B55" s="2"/>
      <c r="C55" s="2"/>
      <c r="D55" s="2"/>
      <c r="E55" s="2"/>
    </row>
    <row r="56">
      <c r="A56" s="2"/>
      <c r="B56" s="2"/>
      <c r="C56" s="2"/>
      <c r="D56" s="2"/>
      <c r="E56" s="2"/>
    </row>
    <row r="57">
      <c r="A57" s="2"/>
      <c r="B57" s="2"/>
      <c r="C57" s="2"/>
      <c r="D57" s="2"/>
      <c r="E57" s="2"/>
    </row>
    <row r="58">
      <c r="A58" s="2"/>
      <c r="B58" s="2"/>
      <c r="C58" s="2"/>
      <c r="D58" s="2"/>
      <c r="E58" s="2"/>
    </row>
    <row r="59">
      <c r="A59" s="2"/>
      <c r="B59" s="2"/>
      <c r="C59" s="2"/>
      <c r="D59" s="2"/>
      <c r="E59" s="2"/>
    </row>
    <row r="60">
      <c r="A60" s="2"/>
      <c r="B60" s="2"/>
      <c r="C60" s="2"/>
      <c r="D60" s="2"/>
      <c r="E60" s="2"/>
    </row>
    <row r="61">
      <c r="A61" s="2"/>
      <c r="B61" s="2"/>
      <c r="C61" s="2"/>
      <c r="D61" s="2"/>
      <c r="E61" s="2"/>
    </row>
    <row r="62">
      <c r="A62" s="2"/>
      <c r="B62" s="2"/>
      <c r="C62" s="2"/>
      <c r="D62" s="2"/>
      <c r="E62" s="2"/>
    </row>
    <row r="63">
      <c r="A63" s="2"/>
      <c r="B63" s="2"/>
      <c r="C63" s="2"/>
      <c r="D63" s="2"/>
      <c r="E63" s="2"/>
    </row>
    <row r="64">
      <c r="A64" s="2"/>
      <c r="B64" s="2"/>
      <c r="C64" s="2"/>
      <c r="D64" s="2"/>
      <c r="E64" s="2"/>
    </row>
    <row r="65">
      <c r="A65" s="2"/>
      <c r="B65" s="2"/>
      <c r="C65" s="2"/>
      <c r="D65" s="2"/>
      <c r="E65" s="2"/>
    </row>
    <row r="66">
      <c r="A66" s="2"/>
      <c r="B66" s="2"/>
      <c r="C66" s="2"/>
      <c r="D66" s="2"/>
      <c r="E66" s="2"/>
    </row>
    <row r="67">
      <c r="A67" s="2"/>
      <c r="B67" s="2"/>
      <c r="C67" s="2"/>
      <c r="D67" s="2"/>
      <c r="E67" s="2"/>
    </row>
    <row r="68">
      <c r="A68" s="2"/>
      <c r="B68" s="2"/>
      <c r="C68" s="2"/>
      <c r="D68" s="2"/>
      <c r="E68" s="2"/>
    </row>
    <row r="69">
      <c r="A69" s="2"/>
      <c r="B69" s="2"/>
      <c r="C69" s="2"/>
      <c r="D69" s="2"/>
      <c r="E69" s="2"/>
    </row>
    <row r="70">
      <c r="A70" s="2"/>
      <c r="B70" s="2"/>
      <c r="C70" s="2"/>
      <c r="D70" s="2"/>
      <c r="E70" s="2"/>
    </row>
    <row r="71">
      <c r="A71" s="2"/>
      <c r="B71" s="2"/>
      <c r="C71" s="2"/>
      <c r="D71" s="2"/>
      <c r="E71" s="2"/>
    </row>
    <row r="72">
      <c r="A72" s="2"/>
      <c r="B72" s="2"/>
      <c r="C72" s="2"/>
      <c r="D72" s="2"/>
      <c r="E72" s="2"/>
    </row>
    <row r="73">
      <c r="A73" s="2"/>
      <c r="B73" s="2"/>
      <c r="C73" s="2"/>
      <c r="D73" s="2"/>
      <c r="E73" s="2"/>
    </row>
    <row r="74">
      <c r="A74" s="2"/>
      <c r="B74" s="2"/>
      <c r="C74" s="2"/>
      <c r="D74" s="2"/>
      <c r="E74" s="2"/>
    </row>
    <row r="75">
      <c r="A75" s="2"/>
      <c r="B75" s="2"/>
      <c r="C75" s="2"/>
      <c r="D75" s="2"/>
      <c r="E75" s="2"/>
    </row>
    <row r="76">
      <c r="A76" s="2"/>
      <c r="B76" s="2"/>
      <c r="C76" s="2"/>
      <c r="D76" s="2"/>
      <c r="E76" s="2"/>
    </row>
    <row r="77">
      <c r="A77" s="2"/>
      <c r="B77" s="2"/>
      <c r="C77" s="2"/>
      <c r="D77" s="2"/>
      <c r="E77" s="2"/>
    </row>
    <row r="78">
      <c r="A78" s="2"/>
      <c r="B78" s="2"/>
      <c r="C78" s="2"/>
      <c r="D78" s="2"/>
      <c r="E78" s="2"/>
    </row>
    <row r="79">
      <c r="A79" s="2"/>
      <c r="B79" s="2"/>
      <c r="C79" s="2"/>
      <c r="D79" s="2"/>
      <c r="E79" s="2"/>
    </row>
    <row r="80">
      <c r="A80" s="2"/>
      <c r="B80" s="2"/>
      <c r="C80" s="2"/>
      <c r="D80" s="2"/>
      <c r="E80" s="2"/>
    </row>
    <row r="81">
      <c r="A81" s="2"/>
      <c r="B81" s="2"/>
      <c r="C81" s="2"/>
      <c r="D81" s="2"/>
      <c r="E81" s="2"/>
    </row>
    <row r="82">
      <c r="A82" s="2"/>
      <c r="B82" s="2"/>
      <c r="C82" s="2"/>
      <c r="D82" s="2"/>
      <c r="E82" s="2"/>
    </row>
    <row r="83">
      <c r="A83" s="2"/>
      <c r="B83" s="2"/>
      <c r="C83" s="2"/>
      <c r="D83" s="2"/>
      <c r="E83" s="2"/>
    </row>
    <row r="84">
      <c r="A84" s="2"/>
      <c r="B84" s="2"/>
      <c r="C84" s="2"/>
      <c r="D84" s="2"/>
      <c r="E84" s="2"/>
    </row>
    <row r="85">
      <c r="A85" s="2"/>
      <c r="B85" s="2"/>
      <c r="C85" s="2"/>
      <c r="D85" s="2"/>
      <c r="E85" s="2"/>
    </row>
    <row r="86">
      <c r="A86" s="2"/>
      <c r="B86" s="2"/>
      <c r="C86" s="2"/>
      <c r="D86" s="2"/>
      <c r="E86" s="2"/>
    </row>
    <row r="87">
      <c r="A87" s="2"/>
      <c r="B87" s="2"/>
      <c r="C87" s="2"/>
      <c r="D87" s="2"/>
      <c r="E87" s="2"/>
    </row>
    <row r="88">
      <c r="A88" s="2"/>
      <c r="B88" s="2"/>
      <c r="C88" s="2"/>
      <c r="D88" s="2"/>
      <c r="E88" s="2"/>
    </row>
    <row r="89">
      <c r="A89" s="2"/>
      <c r="B89" s="2"/>
      <c r="C89" s="2"/>
      <c r="D89" s="2"/>
      <c r="E89" s="2"/>
    </row>
    <row r="90">
      <c r="A90" s="2"/>
      <c r="B90" s="2"/>
      <c r="C90" s="2"/>
      <c r="D90" s="2"/>
      <c r="E90" s="2"/>
    </row>
    <row r="91">
      <c r="A91" s="2"/>
      <c r="B91" s="2"/>
      <c r="C91" s="2"/>
      <c r="D91" s="2"/>
      <c r="E91" s="2"/>
    </row>
    <row r="92">
      <c r="A92" s="2"/>
      <c r="B92" s="2"/>
      <c r="C92" s="2"/>
      <c r="D92" s="2"/>
      <c r="E92" s="2"/>
    </row>
    <row r="93">
      <c r="A93" s="2"/>
      <c r="B93" s="2"/>
      <c r="C93" s="2"/>
      <c r="D93" s="2"/>
      <c r="E93" s="2"/>
    </row>
    <row r="94">
      <c r="A94" s="2"/>
      <c r="B94" s="2"/>
      <c r="C94" s="2"/>
      <c r="D94" s="2"/>
      <c r="E94" s="2"/>
    </row>
    <row r="95">
      <c r="A95" s="2"/>
      <c r="B95" s="2"/>
      <c r="C95" s="2"/>
      <c r="D95" s="2"/>
      <c r="E95" s="2"/>
    </row>
    <row r="96">
      <c r="A96" s="2"/>
      <c r="B96" s="2"/>
      <c r="C96" s="2"/>
      <c r="D96" s="2"/>
      <c r="E96" s="2"/>
    </row>
    <row r="97">
      <c r="A97" s="2"/>
      <c r="B97" s="2"/>
      <c r="C97" s="2"/>
      <c r="D97" s="2"/>
      <c r="E97" s="2"/>
    </row>
    <row r="98">
      <c r="A98" s="2"/>
      <c r="B98" s="2"/>
      <c r="C98" s="2"/>
      <c r="D98" s="2"/>
      <c r="E98" s="2"/>
    </row>
    <row r="99">
      <c r="A99" s="2"/>
      <c r="B99" s="2"/>
      <c r="C99" s="2"/>
      <c r="D99" s="2"/>
      <c r="E99" s="2"/>
    </row>
    <row r="100">
      <c r="A100" s="2"/>
      <c r="B100" s="2"/>
      <c r="C100" s="2"/>
      <c r="D100" s="2"/>
      <c r="E100" s="2"/>
    </row>
    <row r="101">
      <c r="A101" s="2"/>
      <c r="B101" s="2"/>
      <c r="C101" s="2"/>
      <c r="D101" s="2"/>
      <c r="E101" s="2"/>
    </row>
    <row r="102">
      <c r="A102" s="2"/>
      <c r="B102" s="2"/>
      <c r="C102" s="2"/>
      <c r="D102" s="2"/>
      <c r="E102" s="2"/>
    </row>
    <row r="103">
      <c r="A103" s="2"/>
      <c r="B103" s="2"/>
      <c r="C103" s="2"/>
      <c r="D103" s="2"/>
      <c r="E103" s="2"/>
    </row>
    <row r="104">
      <c r="A104" s="2"/>
      <c r="B104" s="2"/>
      <c r="C104" s="2"/>
      <c r="D104" s="2"/>
      <c r="E104" s="2"/>
    </row>
    <row r="105">
      <c r="A105" s="2"/>
      <c r="B105" s="2"/>
      <c r="C105" s="2"/>
      <c r="D105" s="2"/>
      <c r="E105" s="2"/>
    </row>
  </sheetData>
  <hyperlinks>
    <hyperlink ref="A3" location="'Start Here'!A1"/>
  </hyperlinks>
  <pageMargins left=".3" right=".3" top=".4" bottom=".4" header=".2" footer=".2"/>
  <pageSetup paperSize="9" orientation="landscape" fitToWidth="1" fitToHeight="0"/>
  <tableParts count="1">
    <tablePart r:id="Rd6f007f391b14fbb"/>
  </tableParts>
</worksheet>
</file>

<file path=xl/worksheets/sheet14.xml><?xml version="1.0" encoding="utf-8"?>
<worksheet xmlns="http://schemas.openxmlformats.org/spreadsheetml/2006/main" xmlns:r="http://schemas.openxmlformats.org/officeDocument/2006/relationships">
  <sheetPr>
    <tabColor rgb="FFCBD5E1"/>
  </sheetPr>
  <sheetViews>
    <sheetView showGridLines="0" workbookViewId="0" zoomScale="100"/>
  </sheetViews>
  <sheetFormatPr defaultRowHeight="15"/>
  <cols>
    <col min="1" max="1" width="18" hidden="0" customWidth="1"/>
    <col min="2" max="2" width="55" hidden="0" customWidth="1"/>
    <col min="3" max="3" width="80" hidden="0" customWidth="1"/>
    <col min="4" max="4" width="70" hidden="0" customWidth="1"/>
  </cols>
  <sheetData>
    <row r="1" ht="30" customHeight="1">
      <c r="A1" s="3" t="str">
        <v>Sources and method</v>
      </c>
      <c r="B1" s="2"/>
      <c r="C1" s="2"/>
      <c r="D1" s="2"/>
    </row>
    <row r="2" ht="24" customHeight="1">
      <c r="A2" s="4" t="str">
        <v>Sources reviewed October 1, 2026. The workbook structure and scenario library are InfoSecured’s practical synthesis.</v>
      </c>
      <c r="B2" s="2"/>
      <c r="C2" s="2"/>
      <c r="D2" s="2"/>
    </row>
    <row r="3">
      <c r="A3" s="5" t="str">
        <v>Start Here</v>
      </c>
      <c r="B3" s="2"/>
      <c r="C3" s="2"/>
      <c r="D3" s="2"/>
    </row>
    <row r="4">
      <c r="A4" s="2"/>
      <c r="B4" s="2"/>
      <c r="C4" s="2"/>
      <c r="D4" s="2"/>
    </row>
    <row r="5" ht="32" customHeight="1">
      <c r="A5" s="7" t="str">
        <v>Source ID</v>
      </c>
      <c r="B5" s="7" t="str">
        <v>Source / version</v>
      </c>
      <c r="C5" s="7" t="str">
        <v>Design role and scope</v>
      </c>
      <c r="D5" s="7" t="str">
        <v>URL</v>
      </c>
    </row>
    <row r="6" ht="75" customHeight="1">
      <c r="A6" s="25" t="str">
        <v>SRC-01</v>
      </c>
      <c r="B6" s="25" t="str">
        <v>NIST AI Risk Management Framework 1.0 (2023)</v>
      </c>
      <c r="C6" s="25" t="str">
        <v>System context, accountability, measurement and change. Voluntary framework; revision in progress at review date.</v>
      </c>
      <c r="D6" s="25" t="str">
        <v>https://airc.nist.gov/airmf-resources/airmf/5-sec-core/</v>
      </c>
    </row>
    <row r="7" ht="75" customHeight="1">
      <c r="A7" s="25" t="str">
        <v>SRC-02</v>
      </c>
      <c r="B7" s="25" t="str">
        <v>NIST Generative AI Profile, AI 600-1 (2024)</v>
      </c>
      <c r="C7" s="25" t="str">
        <v>GenAI risks and lifecycle actions. Used for review prompts; applicability depends on the use.</v>
      </c>
      <c r="D7" s="25" t="str">
        <v>https://nvlpubs.nist.gov/nistpubs/ai/NIST.AI.600-1.pdf</v>
      </c>
    </row>
    <row r="8" ht="75" customHeight="1">
      <c r="A8" s="25" t="str">
        <v>SRC-03</v>
      </c>
      <c r="B8" s="25" t="str">
        <v>OWASP Top 10 for LLM Applications (2025)</v>
      </c>
      <c r="C8" s="25" t="str">
        <v>Prompt injection, leakage, supply chain, output handling, agency, retrieval and resource use. Security reference, not a complete control catalog.</v>
      </c>
      <c r="D8" s="25" t="str">
        <v>https://genai.owasp.org/llm-top-10/</v>
      </c>
    </row>
    <row r="9" ht="75" customHeight="1">
      <c r="A9" s="25" t="str">
        <v>SRC-04</v>
      </c>
      <c r="B9" s="25" t="str">
        <v>OWASP AI Agent Security Cheat Sheet (accessed 2026-10-01)</v>
      </c>
      <c r="C9" s="25" t="str">
        <v>Tool authorization, human approvals, memory, logging, limits and agent test scenarios. Implementation guidance.</v>
      </c>
      <c r="D9" s="25" t="str">
        <v>https://cheatsheetseries.owasp.org/cheatsheets/AI_Agent_Security_Cheat_Sheet.html</v>
      </c>
    </row>
    <row r="10" ht="75" customHeight="1">
      <c r="A10" s="25" t="str">
        <v>SRC-05</v>
      </c>
      <c r="B10" s="25" t="str">
        <v>GAO AI Accountability Framework, GAO-21-519SP (2021)</v>
      </c>
      <c r="C10" s="25" t="str">
        <v>Governance, data, performance and monitoring questions and review evidence. Accountability framework.</v>
      </c>
      <c r="D10" s="25" t="str">
        <v>https://www.gao.gov/products/gao-21-519sp</v>
      </c>
    </row>
    <row r="11" ht="75" customHeight="1">
      <c r="A11" s="25" t="str">
        <v>SRC-06</v>
      </c>
      <c r="B11" s="25" t="str">
        <v>DSIT Introduction to AI Assurance (2024)</v>
      </c>
      <c r="C11" s="25" t="str">
        <v>Evaluation and communication of evidence about AI claims. General assurance context.</v>
      </c>
      <c r="D11" s="25" t="str">
        <v>https://www.gov.uk/government/publications/introduction-to-ai-assurance/introduction-to-ai-assurance</v>
      </c>
    </row>
    <row r="12" ht="75" customHeight="1">
      <c r="A12" s="25" t="str">
        <v>SRC-07</v>
      </c>
      <c r="B12" s="25" t="str">
        <v>Vaccaro, Almaatouq &amp; Malone (2024), Nature Human Behaviour</v>
      </c>
      <c r="C12" s="25" t="str">
        <v>Human–AI performance varies by task. Supports testing the actual workflow rather than assuming human involvement improves results.</v>
      </c>
      <c r="D12" s="25" t="str">
        <v>https://www.nature.com/articles/s41562-024-02024-1</v>
      </c>
    </row>
    <row r="13" ht="75" customHeight="1">
      <c r="A13" s="25" t="str">
        <v>SRC-08</v>
      </c>
      <c r="B13" s="25" t="str">
        <v>OCC Bulletin 2026-13, Revised Model Risk Management Guidance</v>
      </c>
      <c r="C13" s="25" t="str">
        <v>Bank model development, validation, monitoring and vendor context. Generative and agentic AI are expressly outside its scope.</v>
      </c>
      <c r="D13" s="25" t="str">
        <v>https://www.occ.treas.gov/news-issuances/bulletins/2026/bulletin-2026-13.html</v>
      </c>
    </row>
    <row r="14" ht="75" customHeight="1">
      <c r="A14" s="25" t="str">
        <v>SRC-09</v>
      </c>
      <c r="B14" s="25" t="str">
        <v>FFIEC BSA/AML Manual, Suspicious Activity Reporting (accessed 2026-10-01)</v>
      </c>
      <c r="C14" s="25" t="str">
        <v>AML example: alert management, review decisions and escalation. Institution-specific obligations require separate criteria.</v>
      </c>
      <c r="D14" s="25" t="str">
        <v>https://bsaaml.ffiec.gov/manual/AssessingComplianceWithBSARegulatoryRequirements/04</v>
      </c>
    </row>
    <row r="15" ht="75" customHeight="1">
      <c r="A15" s="25" t="str">
        <v>SRC-10</v>
      </c>
      <c r="B15" s="25" t="str">
        <v>InfoSecured research and practical synthesis (2026)</v>
      </c>
      <c r="C15" s="25" t="str">
        <v>Claim scope, evidence roots, reuse boundaries and downstream reliance. CEDAR is a provisional organizing model; RISC is a candidate pattern. Workbook fields are practical synthesis.</v>
      </c>
      <c r="D15" s="25" t="str">
        <v>https://infosecured.ai/</v>
      </c>
    </row>
    <row r="16">
      <c r="A16" s="2"/>
      <c r="B16" s="2"/>
      <c r="C16" s="2"/>
      <c r="D16" s="2"/>
    </row>
    <row r="17">
      <c r="A17" s="2"/>
      <c r="B17" s="2"/>
      <c r="C17" s="2"/>
      <c r="D17" s="2"/>
    </row>
    <row r="18" ht="30" customHeight="1">
      <c r="A18" s="7" t="str">
        <v>Method topic</v>
      </c>
      <c r="B18" s="7" t="str">
        <v>How to apply it</v>
      </c>
      <c r="C18" s="2"/>
      <c r="D18" s="2"/>
    </row>
    <row r="19" ht="145" customHeight="1">
      <c r="A19" s="25" t="str">
        <v>Method</v>
      </c>
      <c r="B19" s="25" t="str">
        <v>A claim states what should hold for a defined use, version and period. Acceptance criteria determine what evidence or test result is needed. A reviewer records the support and limits before a decision owner records reliance.</v>
      </c>
      <c r="C19" s="2"/>
      <c r="D19" s="2"/>
    </row>
    <row r="20" ht="145" customHeight="1">
      <c r="A20" s="25" t="str">
        <v>Evidence judgment</v>
      </c>
      <c r="B20" s="25" t="str">
        <v>Supports: evidence addresses the selected criteria. Partly supports: only part is addressed. Contradicts: evidence conflicts with the claim. Unclear: a judgment cannot yet be made. Record the explanation.</v>
      </c>
      <c r="C20" s="2"/>
      <c r="D20" s="2"/>
    </row>
    <row r="21" ht="145" customHeight="1">
      <c r="A21" s="25" t="str">
        <v>Scope fit</v>
      </c>
      <c r="B21" s="25" t="str">
        <v>Matches: use, version and period align. Partial: coverage is limited or incomplete. Mismatch: evidence addresses a different scope. Not assessed: comparison remains open.</v>
      </c>
      <c r="C21" s="2"/>
      <c r="D21" s="2"/>
    </row>
    <row r="22" ht="145" customHeight="1">
      <c r="A22" s="25" t="str">
        <v>Integrity</v>
      </c>
      <c r="B22" s="25" t="str">
        <v>Confirmed: the reviewer established the artifact’s authenticity and transformation history to the level needed for this review. Unconfirmed / Not assessed: checks remain open. Explain material uncertainty in a finding.</v>
      </c>
      <c r="C22" s="2"/>
      <c r="D22" s="2"/>
    </row>
    <row r="23" ht="145" customHeight="1">
      <c r="A23" s="25" t="str">
        <v>Evidence roots</v>
      </c>
      <c r="B23" s="25" t="str">
        <v>A root identifies the underlying data, test or assessment. Derived reports can share a root. Different report authors do not automatically mean different evidence. Inspect shared sources before treating results as corroboration.</v>
      </c>
      <c r="C23" s="2"/>
      <c r="D23" s="2"/>
    </row>
    <row r="24" ht="145" customHeight="1">
      <c r="A24" s="25" t="str">
        <v>Testing</v>
      </c>
      <c r="B24" s="25" t="str">
        <v>Meets: observed results meet the predefined criteria within recorded scope. Does not meet: a criterion failed. Inconclusive: results do not resolve the question. Not run: planned testing has not occurred. Record sample selection and limitations.</v>
      </c>
      <c r="C24" s="2"/>
      <c r="D24" s="2"/>
    </row>
    <row r="25" ht="145" customHeight="1">
      <c r="A25" s="25" t="str">
        <v>Priority</v>
      </c>
      <c r="B25" s="25" t="str">
        <v>Critical: urgent risk of severe consequence requires immediate decision attention. High: material effect on the current decision. Medium: improvement requiring planned action. Low: limited consequence. Apply the organization’s priority definitions where available.</v>
      </c>
      <c r="C25" s="2"/>
      <c r="D25" s="2"/>
    </row>
    <row r="26" ht="145" customHeight="1">
      <c r="A26" s="25" t="str">
        <v>Closure</v>
      </c>
      <c r="B26" s="25" t="str">
        <v>Closed findings require an Evidence ID, verifier and date. Closure evidence is assessed in Evidence; its existence alone does not establish that the correction worked. Retest consequential failures.</v>
      </c>
      <c r="C26" s="2"/>
      <c r="D26" s="2"/>
    </row>
    <row r="27" ht="145" customHeight="1">
      <c r="A27" s="25" t="str">
        <v>Decisions</v>
      </c>
      <c r="B27" s="25" t="str">
        <v>Proceed, Proceed with conditions, Restrict, Defer or Decline are decision-owner judgments. Document the basis, relevant findings, limits, date, next review and event triggers.</v>
      </c>
      <c r="C27" s="2"/>
      <c r="D27" s="2"/>
    </row>
    <row r="28" ht="145" customHeight="1">
      <c r="A28" s="25" t="str">
        <v>Research connection</v>
      </c>
      <c r="B28" s="25" t="str">
        <v>The structure makes claim, evidence, dependency, assurance work and reliance visible. This connects to developing CEDAR research. Reuse fields expose possible scope gaps relevant to RISC. These research constructs do not set mandatory criteria or validated scores.</v>
      </c>
      <c r="C28" s="2"/>
      <c r="D28" s="2"/>
    </row>
    <row r="29" ht="145" customHeight="1">
      <c r="A29" s="25" t="str">
        <v>Model-risk scope</v>
      </c>
      <c r="B29" s="25" t="str">
        <v>SRC-08 informs the statistical-model / AML transfer example. Its stated exclusion of generative and agentic AI is preserved. Use SRC-01–04 for general and GenAI security prompts; select actual applicable criteria separately.</v>
      </c>
      <c r="C29" s="2"/>
      <c r="D29" s="2"/>
    </row>
    <row r="30" ht="145" customHeight="1">
      <c r="A30" s="25" t="str">
        <v>Version migration</v>
      </c>
      <c r="B30" s="25" t="str">
        <v>Preserve earlier versions. For v1.0, map system context to Review Brief, assertions and safeguards to Claims and Risks &amp; Controls, supporting work to Evidence and Tests, interventions to Human Oversight, and follow-up to Findings and Decisions. For v2.0, add reviewer/date and prompt fields, the overall disposition in Review Summary, and Finding links in Decisions. For v2.1, keep existing finding links and add Evidence/Test references in Decision support. Recheck scope and IDs.</v>
      </c>
      <c r="C30" s="2"/>
      <c r="D30" s="2"/>
    </row>
    <row r="31" ht="145" customHeight="1">
      <c r="A31" s="25" t="str">
        <v>Formula maintenance</v>
      </c>
      <c r="B31" s="25" t="str">
        <v>Working tables have 100 prepared rows. Insert within tables, copy formulas and validation, and recheck outputs. In Decisions, insert inside tables so lower link tables move with them. Copy all blue-gray helper formulas in new link rows. Summary counts use structured table references.</v>
      </c>
      <c r="C31" s="2"/>
      <c r="D31" s="2"/>
    </row>
    <row r="32" ht="145" customHeight="1">
      <c r="A32" s="25" t="str">
        <v>File behavior</v>
      </c>
      <c r="B32" s="25" t="str">
        <v>The workbook contains no macros, live external data connections or embedded evidence documents. Hyperlinks navigate worksheets or cited sources; opening a source link uses the user’s browser.</v>
      </c>
      <c r="C32" s="2"/>
      <c r="D32" s="2"/>
    </row>
    <row r="33" ht="145" customHeight="1">
      <c r="A33" s="25" t="str">
        <v>Release</v>
      </c>
      <c r="B33" s="25" t="str">
        <v>Version 2.2.1; October 1, 2026. Includes 14 worksheets and 24 review-library prompts. Example outcomes illustrate the workflow; actual review judgments are recorded by the user.</v>
      </c>
      <c r="C33" s="2"/>
      <c r="D33" s="2"/>
    </row>
    <row r="34">
      <c r="A34" s="2"/>
      <c r="B34" s="2"/>
      <c r="C34" s="2"/>
      <c r="D34" s="2"/>
    </row>
    <row r="35">
      <c r="A35" s="2"/>
      <c r="B35" s="2"/>
      <c r="C35" s="2"/>
      <c r="D35" s="2"/>
    </row>
    <row r="36">
      <c r="A36" s="2"/>
      <c r="B36" s="2"/>
      <c r="C36" s="2"/>
      <c r="D36" s="2"/>
    </row>
    <row r="37">
      <c r="A37" s="2"/>
      <c r="B37" s="2"/>
      <c r="C37" s="2"/>
      <c r="D37" s="2"/>
    </row>
    <row r="38">
      <c r="A38" s="2"/>
      <c r="B38" s="2"/>
      <c r="C38" s="2"/>
      <c r="D38" s="2"/>
    </row>
    <row r="39">
      <c r="A39" s="2"/>
      <c r="B39" s="2"/>
      <c r="C39" s="2"/>
      <c r="D39" s="2"/>
    </row>
    <row r="40">
      <c r="A40" s="2"/>
      <c r="B40" s="2"/>
      <c r="C40" s="2"/>
      <c r="D40" s="2"/>
    </row>
    <row r="41">
      <c r="A41" s="2"/>
      <c r="B41" s="2"/>
      <c r="C41" s="2"/>
      <c r="D41" s="2"/>
    </row>
    <row r="42">
      <c r="A42" s="2"/>
      <c r="B42" s="2"/>
      <c r="C42" s="2"/>
      <c r="D42" s="2"/>
    </row>
    <row r="43">
      <c r="A43" s="2"/>
      <c r="B43" s="2"/>
      <c r="C43" s="2"/>
      <c r="D43" s="2"/>
    </row>
    <row r="44">
      <c r="A44" s="2"/>
      <c r="B44" s="2"/>
      <c r="C44" s="2"/>
      <c r="D44" s="2"/>
    </row>
    <row r="45">
      <c r="A45" s="2"/>
      <c r="B45" s="2"/>
      <c r="C45" s="2"/>
      <c r="D45" s="2"/>
    </row>
    <row r="46">
      <c r="A46" s="2"/>
      <c r="B46" s="2"/>
      <c r="C46" s="2"/>
      <c r="D46" s="2"/>
    </row>
    <row r="47">
      <c r="A47" s="2"/>
      <c r="B47" s="2"/>
      <c r="C47" s="2"/>
      <c r="D47" s="2"/>
    </row>
    <row r="48">
      <c r="A48" s="2"/>
      <c r="B48" s="2"/>
      <c r="C48" s="2"/>
      <c r="D48" s="2"/>
    </row>
    <row r="49">
      <c r="A49" s="2"/>
      <c r="B49" s="2"/>
      <c r="C49" s="2"/>
      <c r="D49" s="2"/>
    </row>
    <row r="50">
      <c r="A50" s="2"/>
      <c r="B50" s="2"/>
      <c r="C50" s="2"/>
      <c r="D50" s="2"/>
    </row>
    <row r="51">
      <c r="A51" s="2"/>
      <c r="B51" s="2"/>
      <c r="C51" s="2"/>
      <c r="D51" s="2"/>
    </row>
    <row r="52">
      <c r="A52" s="2"/>
      <c r="B52" s="2"/>
      <c r="C52" s="2"/>
      <c r="D52" s="2"/>
    </row>
    <row r="53">
      <c r="A53" s="2"/>
      <c r="B53" s="2"/>
      <c r="C53" s="2"/>
      <c r="D53" s="2"/>
    </row>
    <row r="54">
      <c r="A54" s="2"/>
      <c r="B54" s="2"/>
      <c r="C54" s="2"/>
      <c r="D54" s="2"/>
    </row>
    <row r="55">
      <c r="A55" s="2"/>
      <c r="B55" s="2"/>
      <c r="C55" s="2"/>
      <c r="D55" s="2"/>
    </row>
    <row r="56">
      <c r="A56" s="2"/>
      <c r="B56" s="2"/>
      <c r="C56" s="2"/>
      <c r="D56" s="2"/>
    </row>
    <row r="57">
      <c r="A57" s="2"/>
      <c r="B57" s="2"/>
      <c r="C57" s="2"/>
      <c r="D57" s="2"/>
    </row>
    <row r="58">
      <c r="A58" s="2"/>
      <c r="B58" s="2"/>
      <c r="C58" s="2"/>
      <c r="D58" s="2"/>
    </row>
    <row r="59">
      <c r="A59" s="2"/>
      <c r="B59" s="2"/>
      <c r="C59" s="2"/>
      <c r="D59" s="2"/>
    </row>
    <row r="60">
      <c r="A60" s="2"/>
      <c r="B60" s="2"/>
      <c r="C60" s="2"/>
      <c r="D60" s="2"/>
    </row>
    <row r="61">
      <c r="A61" s="2"/>
      <c r="B61" s="2"/>
      <c r="C61" s="2"/>
      <c r="D61" s="2"/>
    </row>
    <row r="62">
      <c r="A62" s="2"/>
      <c r="B62" s="2"/>
      <c r="C62" s="2"/>
      <c r="D62" s="2"/>
    </row>
    <row r="63">
      <c r="A63" s="2"/>
      <c r="B63" s="2"/>
      <c r="C63" s="2"/>
      <c r="D63" s="2"/>
    </row>
    <row r="64">
      <c r="A64" s="2"/>
      <c r="B64" s="2"/>
      <c r="C64" s="2"/>
      <c r="D64" s="2"/>
    </row>
    <row r="65">
      <c r="A65" s="2"/>
      <c r="B65" s="2"/>
      <c r="C65" s="2"/>
      <c r="D65" s="2"/>
    </row>
    <row r="66">
      <c r="A66" s="2"/>
      <c r="B66" s="2"/>
      <c r="C66" s="2"/>
      <c r="D66" s="2"/>
    </row>
    <row r="67">
      <c r="A67" s="2"/>
      <c r="B67" s="2"/>
      <c r="C67" s="2"/>
      <c r="D67" s="2"/>
    </row>
    <row r="68">
      <c r="A68" s="2"/>
      <c r="B68" s="2"/>
      <c r="C68" s="2"/>
      <c r="D68" s="2"/>
    </row>
    <row r="69">
      <c r="A69" s="2"/>
      <c r="B69" s="2"/>
      <c r="C69" s="2"/>
      <c r="D69" s="2"/>
    </row>
    <row r="70">
      <c r="A70" s="2"/>
      <c r="B70" s="2"/>
      <c r="C70" s="2"/>
      <c r="D70" s="2"/>
    </row>
    <row r="71">
      <c r="A71" s="2"/>
      <c r="B71" s="2"/>
      <c r="C71" s="2"/>
      <c r="D71" s="2"/>
    </row>
    <row r="72">
      <c r="A72" s="2"/>
      <c r="B72" s="2"/>
      <c r="C72" s="2"/>
      <c r="D72" s="2"/>
    </row>
    <row r="73">
      <c r="A73" s="2"/>
      <c r="B73" s="2"/>
      <c r="C73" s="2"/>
      <c r="D73" s="2"/>
    </row>
    <row r="74">
      <c r="A74" s="2"/>
      <c r="B74" s="2"/>
      <c r="C74" s="2"/>
      <c r="D74" s="2"/>
    </row>
    <row r="75">
      <c r="A75" s="2"/>
      <c r="B75" s="2"/>
      <c r="C75" s="2"/>
      <c r="D75" s="2"/>
    </row>
    <row r="76">
      <c r="A76" s="2"/>
      <c r="B76" s="2"/>
      <c r="C76" s="2"/>
      <c r="D76" s="2"/>
    </row>
    <row r="77">
      <c r="A77" s="2"/>
      <c r="B77" s="2"/>
      <c r="C77" s="2"/>
      <c r="D77" s="2"/>
    </row>
    <row r="78">
      <c r="A78" s="2"/>
      <c r="B78" s="2"/>
      <c r="C78" s="2"/>
      <c r="D78" s="2"/>
    </row>
    <row r="79">
      <c r="A79" s="2"/>
      <c r="B79" s="2"/>
      <c r="C79" s="2"/>
      <c r="D79" s="2"/>
    </row>
    <row r="80">
      <c r="A80" s="2"/>
      <c r="B80" s="2"/>
      <c r="C80" s="2"/>
      <c r="D80" s="2"/>
    </row>
    <row r="81">
      <c r="A81" s="2"/>
      <c r="B81" s="2"/>
      <c r="C81" s="2"/>
      <c r="D81" s="2"/>
    </row>
    <row r="82">
      <c r="A82" s="2"/>
      <c r="B82" s="2"/>
      <c r="C82" s="2"/>
      <c r="D82" s="2"/>
    </row>
    <row r="83">
      <c r="A83" s="2"/>
      <c r="B83" s="2"/>
      <c r="C83" s="2"/>
      <c r="D83" s="2"/>
    </row>
    <row r="84">
      <c r="A84" s="2"/>
      <c r="B84" s="2"/>
      <c r="C84" s="2"/>
      <c r="D84" s="2"/>
    </row>
    <row r="85">
      <c r="A85" s="2"/>
      <c r="B85" s="2"/>
      <c r="C85" s="2"/>
      <c r="D85" s="2"/>
    </row>
    <row r="86">
      <c r="A86" s="2"/>
      <c r="B86" s="2"/>
      <c r="C86" s="2"/>
      <c r="D86" s="2"/>
    </row>
    <row r="87">
      <c r="A87" s="2"/>
      <c r="B87" s="2"/>
      <c r="C87" s="2"/>
      <c r="D87" s="2"/>
    </row>
    <row r="88">
      <c r="A88" s="2"/>
      <c r="B88" s="2"/>
      <c r="C88" s="2"/>
      <c r="D88" s="2"/>
    </row>
    <row r="89">
      <c r="A89" s="2"/>
      <c r="B89" s="2"/>
      <c r="C89" s="2"/>
      <c r="D89" s="2"/>
    </row>
    <row r="90">
      <c r="A90" s="2"/>
      <c r="B90" s="2"/>
      <c r="C90" s="2"/>
      <c r="D90" s="2"/>
    </row>
    <row r="91">
      <c r="A91" s="2"/>
      <c r="B91" s="2"/>
      <c r="C91" s="2"/>
      <c r="D91" s="2"/>
    </row>
    <row r="92">
      <c r="A92" s="2"/>
      <c r="B92" s="2"/>
      <c r="C92" s="2"/>
      <c r="D92" s="2"/>
    </row>
    <row r="93">
      <c r="A93" s="2"/>
      <c r="B93" s="2"/>
      <c r="C93" s="2"/>
      <c r="D93" s="2"/>
    </row>
    <row r="94">
      <c r="A94" s="2"/>
      <c r="B94" s="2"/>
      <c r="C94" s="2"/>
      <c r="D94" s="2"/>
    </row>
    <row r="95">
      <c r="A95" s="2"/>
      <c r="B95" s="2"/>
      <c r="C95" s="2"/>
      <c r="D95" s="2"/>
    </row>
    <row r="96">
      <c r="A96" s="2"/>
      <c r="B96" s="2"/>
      <c r="C96" s="2"/>
      <c r="D96" s="2"/>
    </row>
    <row r="97">
      <c r="A97" s="2"/>
      <c r="B97" s="2"/>
      <c r="C97" s="2"/>
      <c r="D97" s="2"/>
    </row>
    <row r="98">
      <c r="A98" s="2"/>
      <c r="B98" s="2"/>
      <c r="C98" s="2"/>
      <c r="D98" s="2"/>
    </row>
    <row r="99">
      <c r="A99" s="2"/>
      <c r="B99" s="2"/>
      <c r="C99" s="2"/>
      <c r="D99" s="2"/>
    </row>
    <row r="100">
      <c r="A100" s="2"/>
      <c r="B100" s="2"/>
      <c r="C100" s="2"/>
      <c r="D100" s="2"/>
    </row>
    <row r="101">
      <c r="A101" s="2"/>
      <c r="B101" s="2"/>
      <c r="C101" s="2"/>
      <c r="D101" s="2"/>
    </row>
    <row r="102">
      <c r="A102" s="2"/>
      <c r="B102" s="2"/>
      <c r="C102" s="2"/>
      <c r="D102" s="2"/>
    </row>
    <row r="103">
      <c r="A103" s="2"/>
      <c r="B103" s="2"/>
      <c r="C103" s="2"/>
      <c r="D103" s="2"/>
    </row>
    <row r="104">
      <c r="A104" s="2"/>
      <c r="B104" s="2"/>
      <c r="C104" s="2"/>
      <c r="D104" s="2"/>
    </row>
    <row r="105">
      <c r="A105" s="2"/>
      <c r="B105" s="2"/>
      <c r="C105" s="2"/>
      <c r="D105" s="2"/>
    </row>
  </sheetData>
  <hyperlinks>
    <hyperlink ref="A3" location="'Start Here'!A1"/>
    <hyperlink ref="D6" r:id="rIdKitLink1"/>
    <hyperlink ref="D7" r:id="rIdKitLink2"/>
    <hyperlink ref="D8" r:id="rIdKitLink3"/>
    <hyperlink ref="D9" r:id="rIdKitLink4"/>
    <hyperlink ref="D10" r:id="rIdKitLink5"/>
    <hyperlink ref="D11" r:id="rIdKitLink6"/>
    <hyperlink ref="D12" r:id="rIdKitLink7"/>
    <hyperlink ref="D13" r:id="rIdKitLink8"/>
    <hyperlink ref="D14" r:id="rIdKitLink9"/>
    <hyperlink ref="D15" r:id="rIdKitLink10"/>
  </hyperlinks>
  <pageMargins left=".3" right=".3" top=".4" bottom=".4" header=".2" footer=".2"/>
  <pageSetup paperSize="9" orientation="landscape" fitToWidth="1" fitToHeight="0"/>
</worksheet>
</file>