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Override PartName="/xl/worksheets/sheet12.xml" ContentType="application/vnd.openxmlformats-officedocument.spreadsheetml.worksheet+xml"/>
  <Override PartName="/xl/tables/table11.xml" ContentType="application/vnd.openxmlformats-officedocument.spreadsheetml.table+xml"/>
  <Override PartName="/xl/worksheets/sheet13.xml" ContentType="application/vnd.openxmlformats-officedocument.spreadsheetml.worksheet+xml"/>
  <Override PartName="/xl/tables/table12.xml" ContentType="application/vnd.openxmlformats-officedocument.spreadsheetml.table+xml"/>
  <Override PartName="/xl/worksheets/sheet14.xml" ContentType="application/vnd.openxmlformats-officedocument.spreadsheetml.worksheet+xml"/>
  <Override PartName="/xl/worksheets/sheet15.xml" ContentType="application/vnd.openxmlformats-officedocument.spreadsheetml.worksheet+xml"/>
  <Override PartName="/xl/tables/table13.xml" ContentType="application/vnd.openxmlformats-officedocument.spreadsheetml.table+xml"/>
  <Override PartName="/xl/worksheets/sheet16.xml" ContentType="application/vnd.openxmlformats-officedocument.spreadsheetml.worksheet+xml"/>
  <Override PartName="/xl/tables/table14.xml" ContentType="application/vnd.openxmlformats-officedocument.spreadsheetml.table+xml"/>
  <Override PartName="/docProps/core.xml" ContentType="application/vnd.openxmlformats-package.core-properties+xml"/>
</Types>
</file>

<file path=_rels/.rels><?xml version='1.0' encoding='utf-8'?>
<Relationships xmlns="http://schemas.openxmlformats.org/package/2006/relationships"><Relationship Type="http://schemas.openxmlformats.org/officeDocument/2006/relationships/officeDocument" Target="/xl/workbook.xml" Id="R2b9336ef5b0f4138" /><Relationship Id="rIdAMLCoreMetadata"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tart Here" sheetId="1" r:id="R2f4802b670e9490d"/>
    <sheet name="Review Brief" sheetId="2" r:id="R778bf7b6167749e5"/>
    <sheet name="Review Summary" sheetId="3" r:id="R13c7630b9b444c6b"/>
    <sheet name="Claims" sheetId="4" r:id="R263f4e1f34164f5d"/>
    <sheet name="Risks &amp; Controls" sheetId="5" r:id="R903e9deb12e64ac0"/>
    <sheet name="Evidence" sheetId="6" r:id="R109f9fb3dc044e85"/>
    <sheet name="Tests" sheetId="7" r:id="R93e5a8d485a14cb8"/>
    <sheet name="Human Oversight" sheetId="8" r:id="R217f16188c114480"/>
    <sheet name="Findings" sheetId="9" r:id="Rc86f5a40b61b4354"/>
    <sheet name="Decisions" sheetId="10" r:id="Rf400278bab8c4dc2"/>
    <sheet name="Field Guide" sheetId="11" r:id="Rdc3db47202374874"/>
    <sheet name="Review Library" sheetId="12" r:id="R1ef1d142bd8c4c4b"/>
    <sheet name="Worked Example" sheetId="13" r:id="R661c6da602c64029"/>
    <sheet name="Sources &amp; Method" sheetId="14" r:id="R0a397e8dfaa041f8"/>
    <sheet name="AML Workflow" sheetId="15" r:id="R765d84e6874f4567"/>
    <sheet name="Model &amp; Data Events" sheetId="16" r:id="Rcfd476d8c235423d"/>
  </sheets>
  <calcPr calcMode="auto" fullCalcOnLoad="1" forceFullCalc="1"/>
</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yyyy-mm-dd hh:mm:ss"/>
  </x:numFmts>
  <x:fonts count="22">
    <x:font>
      <x:sz val="11"/>
      <x:name val="Carlito"/>
    </x:font>
    <x:font>
      <x:sz val="11"/>
      <x:color rgb="FF17202A"/>
      <x:name val="Arial"/>
    </x:font>
    <x:font>
      <x:b/>
      <x:sz val="18"/>
      <x:color rgb="FF111827"/>
      <x:name val="Arial"/>
    </x:font>
    <x:font>
      <x:sz val="10"/>
      <x:color rgb="FF475569"/>
      <x:name val="Arial"/>
    </x:font>
    <x:font>
      <x:b/>
      <x:sz val="10"/>
      <x:color rgb="FF2563EB"/>
      <x:name val="Arial"/>
    </x:font>
    <x:font>
      <x:b/>
      <x:sz val="11"/>
      <x:color rgb="FFFFFFFF"/>
      <x:name val="Arial"/>
    </x:font>
    <x:font>
      <x:b/>
      <x:sz val="11"/>
      <x:color rgb="FFFFFFFF"/>
      <x:name val="Carlito"/>
    </x:font>
    <x:font>
      <x:sz val="11"/>
      <x:color rgb="FF334155"/>
      <x:name val="Arial"/>
    </x:font>
    <x:font>
      <x:b/>
      <x:sz val="11"/>
      <x:color rgb="FF17202A"/>
      <x:name val="Arial"/>
    </x:font>
    <x:font>
      <x:sz val="11"/>
      <x:color rgb="FF475569"/>
      <x:name val="Arial"/>
    </x:font>
    <x:font>
      <x:b/>
      <x:sz val="11"/>
      <x:color rgb="FF2563EB"/>
      <x:name val="Arial"/>
    </x:font>
    <x:font>
      <x:sz val="11"/>
      <x:color rgb="FF2563EB"/>
      <x:name val="Arial"/>
    </x:font>
    <x:font>
      <x:b/>
      <x:sz val="10"/>
      <x:color rgb="FF2563EB"/>
      <x:name val="Carlito"/>
    </x:font>
    <x:font>
      <x:b/>
      <x:sz val="18"/>
      <x:color rgb="FF111827"/>
      <x:name val="Carlito"/>
    </x:font>
    <x:font>
      <x:sz val="10"/>
      <x:color rgb="FF475569"/>
      <x:name val="Carlito"/>
    </x:font>
    <x:font>
      <x:sz val="10"/>
      <x:color rgb="FF111827"/>
      <x:name val="Carlito"/>
    </x:font>
    <x:font>
      <x:sz val="10"/>
      <x:color rgb="FF334155"/>
      <x:name val="Carlito"/>
    </x:font>
    <x:font>
      <x:b/>
      <x:sz val="10"/>
      <x:color rgb="FF111827"/>
      <x:name val="Carlito"/>
    </x:font>
    <x:font>
      <x:sz val="18"/>
      <x:color rgb="FF17202A"/>
      <x:name val="Arial"/>
    </x:font>
    <x:font>
      <x:b/>
      <x:sz val="10"/>
      <x:color rgb="FF111827"/>
      <x:name val="Arial"/>
    </x:font>
    <x:font>
      <x:sz val="10"/>
      <x:color rgb="FF334155"/>
      <x:name val="Arial"/>
    </x:font>
    <x:font>
      <x:b/>
      <x:sz val="11"/>
      <x:color rgb="FF111827"/>
      <x:name val="Arial"/>
    </x:font>
  </x:fonts>
  <x:fills count="9">
    <x:fill>
      <x:patternFill patternType="none"/>
    </x:fill>
    <x:fill>
      <x:patternFill patternType="gray125"/>
    </x:fill>
    <x:fill>
      <x:patternFill patternType="solid">
        <x:fgColor rgb="FF182235"/>
      </x:patternFill>
    </x:fill>
    <x:fill>
      <x:patternFill patternType="solid">
        <x:fgColor rgb="FFFFF8E8"/>
      </x:patternFill>
    </x:fill>
    <x:fill>
      <x:patternFill patternType="solid">
        <x:fgColor rgb="FFEAF0F7"/>
      </x:patternFill>
    </x:fill>
    <x:fill>
      <x:patternFill patternType="solid">
        <x:fgColor rgb="FFFFFFFF"/>
      </x:patternFill>
    </x:fill>
    <x:fill>
      <x:patternFill patternType="solid">
        <x:fgColor rgb="FF182235"/>
      </x:patternFill>
    </x:fill>
    <x:fill>
      <x:patternFill patternType="solid">
        <x:fgColor rgb="FFFFF7E6"/>
      </x:patternFill>
    </x:fill>
    <x:fill>
      <x:patternFill patternType="solid">
        <x:fgColor rgb="FFEAF0F7"/>
      </x:patternFill>
    </x:fill>
  </x:fills>
  <x:borders count="1">
    <x:border/>
  </x:borders>
  <x:cellStyleXfs count="1">
    <x:xf numFmtId="0" fontId="0" fillId="0" borderId="0"/>
  </x:cellStyleXfs>
  <x:cellXfs count="71">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top"/>
    </x:xf>
    <x:xf numFmtId="0" fontId="2" fillId="0" borderId="0" xfId="0" applyNumberFormat="1" applyFont="1" applyFill="1" applyBorder="1" applyAlignment="1">
      <x:alignment vertical="top"/>
    </x:xf>
    <x:xf numFmtId="0" fontId="3" fillId="0" borderId="0" xfId="0" applyNumberFormat="1" applyFont="1" applyFill="1" applyBorder="1" applyAlignment="1">
      <x:alignment vertical="top"/>
    </x:xf>
    <x:xf numFmtId="0" fontId="4" fillId="0" borderId="0" xfId="0" applyNumberFormat="1" applyFont="1" applyFill="1" applyBorder="1" applyAlignment="1">
      <x:alignment vertical="top"/>
    </x:xf>
    <x:xf numFmtId="0" fontId="1" fillId="2" borderId="0" xfId="0" applyNumberFormat="1" applyFont="1" applyFill="1" applyBorder="1" applyAlignment="1">
      <x:alignment vertical="top"/>
    </x:xf>
    <x:xf numFmtId="0" fontId="5" fillId="2" borderId="0" xfId="0" applyNumberFormat="1" applyFont="1" applyFill="1" applyBorder="1" applyAlignment="1">
      <x:alignment vertical="top"/>
    </x:xf>
    <x:xf numFmtId="0" fontId="5" fillId="2" borderId="0" xfId="0" applyNumberFormat="1" applyFont="1" applyFill="1" applyBorder="1" applyAlignment="1">
      <x:alignment vertical="top" wrapText="1"/>
    </x:xf>
    <x:xf numFmtId="0" fontId="5" fillId="2" borderId="0" xfId="0" applyNumberFormat="1" applyFont="1" applyFill="1" applyBorder="1" applyAlignment="1">
      <x:alignment vertical="center" wrapText="1"/>
    </x:xf>
    <x:xf numFmtId="0" fontId="1" fillId="3" borderId="0" xfId="0" applyNumberFormat="1" applyFont="1" applyFill="1" applyBorder="1" applyAlignment="1">
      <x:alignment vertical="top"/>
    </x:xf>
    <x:xf numFmtId="0" fontId="1" fillId="3" borderId="0" xfId="0" applyNumberFormat="1" applyFont="1" applyFill="1" applyBorder="1" applyAlignment="1">
      <x:alignment vertical="top" wrapText="1"/>
    </x:xf>
    <x:xf numFmtId="0" fontId="0" fillId="2" borderId="0" xfId="0" applyNumberFormat="1" applyFont="1" applyFill="1" applyBorder="1"/>
    <x:xf numFmtId="0" fontId="6" fillId="2" borderId="0" xfId="0" applyNumberFormat="1" applyFont="1" applyFill="1" applyBorder="1"/>
    <x:xf numFmtId="0" fontId="6" fillId="2" borderId="0" xfId="0" applyNumberFormat="1" applyFont="1" applyFill="1" applyBorder="1" applyAlignment="1">
      <x:alignment wrapText="1"/>
    </x:xf>
    <x:xf numFmtId="0" fontId="0" fillId="3" borderId="0" xfId="0" applyNumberFormat="1" applyFont="1" applyFill="1" applyBorder="1"/>
    <x:xf numFmtId="0" fontId="0" fillId="3" borderId="0" xfId="0" applyNumberFormat="1" applyFont="1" applyFill="1" applyBorder="1" applyAlignment="1">
      <x:alignment wrapText="1"/>
    </x:xf>
    <x:xf numFmtId="0" fontId="5" fillId="2" borderId="0" xfId="0" applyNumberFormat="1" applyFont="1" applyFill="1" applyBorder="1"/>
    <x:xf numFmtId="0" fontId="5" fillId="2" borderId="0" xfId="0" applyNumberFormat="1" applyFont="1" applyFill="1" applyBorder="1" applyAlignment="1">
      <x:alignment wrapText="1"/>
    </x:xf>
    <x:xf numFmtId="0" fontId="1" fillId="3" borderId="0" xfId="0" applyNumberFormat="1" applyFont="1" applyFill="1" applyBorder="1"/>
    <x:xf numFmtId="0" fontId="1" fillId="3" borderId="0" xfId="0" applyNumberFormat="1" applyFont="1" applyFill="1" applyBorder="1" applyAlignment="1">
      <x:alignment wrapText="1"/>
    </x:xf>
    <x:xf numFmtId="0" fontId="1" fillId="4" borderId="0" xfId="0" applyNumberFormat="1" applyFont="1" applyFill="1" applyBorder="1" applyAlignment="1">
      <x:alignment vertical="top" wrapText="1"/>
    </x:xf>
    <x:xf numFmtId="0" fontId="7" fillId="4" borderId="0" xfId="0" applyNumberFormat="1" applyFont="1" applyFill="1" applyBorder="1" applyAlignment="1">
      <x:alignment vertical="top" wrapText="1"/>
    </x:xf>
    <x:xf numFmtId="200" fontId="1" fillId="3" borderId="0" xfId="0" applyNumberFormat="1" applyFont="1" applyFill="1" applyBorder="1" applyAlignment="1">
      <x:alignment vertical="top" wrapText="1"/>
    </x:xf>
    <x:xf numFmtId="201" fontId="1" fillId="3" borderId="0" xfId="0" applyNumberFormat="1" applyFont="1" applyFill="1" applyBorder="1" applyAlignment="1">
      <x:alignment vertical="top" wrapText="1"/>
    </x:xf>
    <x:xf numFmtId="0" fontId="1" fillId="0" borderId="0" xfId="0" applyNumberFormat="1" applyFont="1" applyFill="1" applyBorder="1" applyAlignment="1">
      <x:alignment vertical="top" wrapText="1"/>
    </x:xf>
    <x:xf numFmtId="0" fontId="8" fillId="0" borderId="0" xfId="0" applyNumberFormat="1" applyFont="1" applyFill="1" applyBorder="1" applyAlignment="1">
      <x:alignment vertical="top" wrapText="1"/>
    </x:xf>
    <x:xf numFmtId="0" fontId="9" fillId="0" borderId="0" xfId="0" applyNumberFormat="1" applyFont="1" applyFill="1" applyBorder="1" applyAlignment="1">
      <x:alignment vertical="top" wrapText="1"/>
    </x:xf>
    <x:xf numFmtId="0" fontId="1" fillId="4" borderId="0" xfId="0" applyNumberFormat="1" applyFont="1" applyFill="1" applyBorder="1" applyAlignment="1">
      <x:alignment vertical="top"/>
    </x:xf>
    <x:xf numFmtId="0" fontId="10" fillId="0" borderId="0" xfId="0" applyNumberFormat="1" applyFont="1" applyFill="1" applyBorder="1" applyAlignment="1">
      <x:alignment vertical="top"/>
    </x:xf>
    <x:xf numFmtId="0" fontId="10" fillId="0" borderId="0" xfId="0" applyNumberFormat="1" applyFont="1" applyFill="1" applyBorder="1" applyAlignment="1">
      <x:alignment vertical="top" wrapText="1"/>
    </x:xf>
    <x:xf numFmtId="0" fontId="0" fillId="4" borderId="0" xfId="0" applyNumberFormat="1" applyFont="1" applyFill="1" applyBorder="1" applyAlignment="1">
      <x:alignment wrapText="1"/>
    </x:xf>
    <x:xf numFmtId="0" fontId="7" fillId="4" borderId="0" xfId="0" applyNumberFormat="1" applyFont="1" applyFill="1" applyBorder="1" applyAlignment="1">
      <x:alignment wrapText="1"/>
    </x:xf>
    <x:xf numFmtId="0" fontId="1" fillId="4" borderId="0" xfId="0" applyNumberFormat="1" applyFont="1" applyFill="1" applyBorder="1" applyAlignment="1">
      <x:alignment wrapText="1"/>
    </x:xf>
    <x:xf numFmtId="200" fontId="1" fillId="4" borderId="0" xfId="0" applyNumberFormat="1" applyFont="1" applyFill="1" applyBorder="1" applyAlignment="1">
      <x:alignment vertical="top" wrapText="1"/>
    </x:xf>
    <x:xf numFmtId="0" fontId="8" fillId="0" borderId="0" xfId="0" applyNumberFormat="1" applyFont="1" applyFill="1" applyBorder="1" applyAlignment="1">
      <x:alignment vertical="top"/>
    </x:xf>
    <x:xf numFmtId="0" fontId="11" fillId="0"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0" fontId="0" fillId="5" borderId="0" xfId="0" applyNumberFormat="1" applyFont="1" applyFill="1" applyBorder="1" applyAlignment="1">
      <x:alignment wrapText="1"/>
    </x:xf>
    <x:xf numFmtId="0" fontId="1" fillId="5" borderId="0" xfId="0" applyNumberFormat="1" applyFont="1" applyFill="1" applyBorder="1" applyAlignment="1">
      <x:alignment wrapText="1"/>
    </x:xf>
    <x:xf numFmtId="0" fontId="12" fillId="0" borderId="0" xfId="0" applyNumberFormat="1" applyFont="1" applyFill="1" applyBorder="1"/>
    <x:xf numFmtId="0" fontId="0" fillId="0" borderId="0" xfId="0" applyNumberFormat="1" applyFont="1" applyFill="1" applyBorder="1"/>
    <x:xf numFmtId="0" fontId="13" fillId="0" borderId="0" xfId="0" applyNumberFormat="1" applyFont="1" applyFill="1" applyBorder="1"/>
    <x:xf numFmtId="0" fontId="14" fillId="0" borderId="0" xfId="0" applyNumberFormat="1" applyFont="1" applyFill="1" applyBorder="1"/>
    <x:xf numFmtId="0" fontId="14" fillId="0" borderId="0" xfId="0" applyNumberFormat="1" applyFont="1" applyFill="1" applyBorder="1" applyAlignment="1">
      <x:alignment wrapText="1"/>
    </x:xf>
    <x:xf numFmtId="0" fontId="0" fillId="6" borderId="0" xfId="0" applyNumberFormat="1" applyFont="1" applyFill="1" applyBorder="1"/>
    <x:xf numFmtId="0" fontId="6" fillId="6" borderId="0" xfId="0" applyNumberFormat="1" applyFont="1" applyFill="1" applyBorder="1"/>
    <x:xf numFmtId="0" fontId="6" fillId="6" borderId="0" xfId="0" applyNumberFormat="1" applyFont="1" applyFill="1" applyBorder="1" applyAlignment="1">
      <x:alignment wrapText="1"/>
    </x:xf>
    <x:xf numFmtId="0" fontId="6" fillId="6" borderId="0" xfId="0" applyNumberFormat="1" applyFont="1" applyFill="1" applyBorder="1" applyAlignment="1">
      <x:alignment vertical="center" wrapText="1"/>
    </x:xf>
    <x:xf numFmtId="0" fontId="0" fillId="7" borderId="0" xfId="0" applyNumberFormat="1" applyFont="1" applyFill="1" applyBorder="1"/>
    <x:xf numFmtId="0" fontId="15" fillId="7" borderId="0" xfId="0" applyNumberFormat="1" applyFont="1" applyFill="1" applyBorder="1"/>
    <x:xf numFmtId="0" fontId="15" fillId="7" borderId="0" xfId="0" applyNumberFormat="1" applyFont="1" applyFill="1" applyBorder="1" applyAlignment="1">
      <x:alignment wrapText="1"/>
    </x:xf>
    <x:xf numFmtId="0" fontId="15" fillId="7" borderId="0" xfId="0" applyNumberFormat="1" applyFont="1" applyFill="1" applyBorder="1" applyAlignment="1">
      <x:alignment vertical="top" wrapText="1"/>
    </x:xf>
    <x:xf numFmtId="0" fontId="0" fillId="8" borderId="0" xfId="0" applyNumberFormat="1" applyFont="1" applyFill="1" applyBorder="1"/>
    <x:xf numFmtId="0" fontId="16" fillId="8" borderId="0" xfId="0" applyNumberFormat="1" applyFont="1" applyFill="1" applyBorder="1"/>
    <x:xf numFmtId="0" fontId="16" fillId="8" borderId="0" xfId="0" applyNumberFormat="1" applyFont="1" applyFill="1" applyBorder="1" applyAlignment="1">
      <x:alignment wrapText="1"/>
    </x:xf>
    <x:xf numFmtId="0" fontId="16" fillId="8" borderId="0" xfId="0" applyNumberFormat="1" applyFont="1" applyFill="1" applyBorder="1" applyAlignment="1">
      <x:alignment vertical="top" wrapText="1"/>
    </x:xf>
    <x:xf numFmtId="0" fontId="13" fillId="0" borderId="0" xfId="0" applyNumberFormat="1" applyFont="1" applyFill="1" applyBorder="1" applyAlignment="1">
      <x:alignment wrapText="1"/>
    </x:xf>
    <x:xf numFmtId="0" fontId="12" fillId="0" borderId="0" xfId="0" applyNumberFormat="1" applyFont="1" applyFill="1" applyBorder="1" applyAlignment="1">
      <x:alignment wrapText="1"/>
    </x:xf>
    <x:xf numFmtId="0" fontId="0" fillId="0" borderId="0" xfId="0" applyNumberFormat="1" applyFont="1" applyFill="1" applyBorder="1" applyAlignment="1">
      <x:alignment wrapText="1"/>
    </x:xf>
    <x:xf numFmtId="200" fontId="15" fillId="7" borderId="0" xfId="0" applyNumberFormat="1" applyFont="1" applyFill="1" applyBorder="1" applyAlignment="1">
      <x:alignment vertical="top" wrapText="1"/>
    </x:xf>
    <x:xf numFmtId="0" fontId="16" fillId="0" borderId="0" xfId="0" applyNumberFormat="1" applyFont="1" applyFill="1" applyBorder="1" applyAlignment="1">
      <x:alignment wrapText="1"/>
    </x:xf>
    <x:xf numFmtId="0" fontId="17" fillId="0" borderId="0" xfId="0" applyNumberFormat="1" applyFont="1" applyFill="1" applyBorder="1" applyAlignment="1">
      <x:alignment wrapText="1"/>
    </x:xf>
    <x:xf numFmtId="0" fontId="18" fillId="0" borderId="0" xfId="0" applyNumberFormat="1" applyFont="1" applyFill="1" applyBorder="1" applyAlignment="1">
      <x:alignment vertical="top"/>
    </x:xf>
    <x:xf numFmtId="0" fontId="3" fillId="0" borderId="0" xfId="0" applyNumberFormat="1" applyFont="1" applyFill="1" applyBorder="1" applyAlignment="1">
      <x:alignment vertical="top" wrapText="1"/>
    </x:xf>
    <x:xf numFmtId="0" fontId="19" fillId="0" borderId="0" xfId="0" applyNumberFormat="1" applyFont="1" applyFill="1" applyBorder="1" applyAlignment="1">
      <x:alignment wrapText="1"/>
    </x:xf>
    <x:xf numFmtId="0" fontId="20" fillId="0" borderId="0" xfId="0" applyNumberFormat="1" applyFont="1" applyFill="1" applyBorder="1" applyAlignment="1">
      <x:alignment wrapText="1"/>
    </x:xf>
    <x:xf numFmtId="0" fontId="21" fillId="0" borderId="0" xfId="0" applyNumberFormat="1" applyFont="1" applyFill="1" applyBorder="1" applyAlignment="1">
      <x:alignment wrapText="1"/>
    </x:xf>
    <x:xf numFmtId="0" fontId="7" fillId="0" borderId="0" xfId="0" applyNumberFormat="1" applyFont="1" applyFill="1" applyBorder="1" applyAlignment="1">
      <x:alignment wrapText="1"/>
    </x:xf>
    <x:xf numFmtId="0" fontId="21" fillId="0" borderId="0" xfId="0" applyNumberFormat="1" applyFont="1" applyFill="1" applyBorder="1" applyAlignment="1">
      <x:alignment vertical="top" wrapText="1"/>
    </x:xf>
    <x:xf numFmtId="0" fontId="7" fillId="0" borderId="0" xfId="0" applyNumberFormat="1" applyFont="1" applyFill="1" applyBorder="1" applyAlignment="1">
      <x:alignment vertical="top" wrapText="1"/>
    </x:xf>
  </x:cellXfs>
  <x:cellStyles count="1">
    <x:cellStyle name="Normal" xfId="0"/>
  </x:cellStyles>
  <x:dxfs count="14">
    <x:dxf>
      <x:font>
        <x:color rgb="FF7C4A03"/>
      </x:font>
      <x:fill>
        <x:patternFill>
          <x:bgColor rgb="FFFFF1C2"/>
        </x:patternFill>
      </x:fill>
    </x:dxf>
    <x:dxf>
      <x:font>
        <x:color rgb="FF7C4A03"/>
      </x:font>
      <x:fill>
        <x:patternFill>
          <x:bgColor rgb="FFFFF1C2"/>
        </x:patternFill>
      </x:fill>
    </x:dxf>
    <x:dxf>
      <x:font>
        <x:color rgb="FF7C4A03"/>
      </x:font>
      <x:fill>
        <x:patternFill>
          <x:bgColor rgb="FFFFF1C2"/>
        </x:patternFill>
      </x:fill>
    </x:dxf>
    <x:dxf>
      <x:font>
        <x:color rgb="FF7C4A03"/>
      </x:font>
      <x:fill>
        <x:patternFill>
          <x:bgColor rgb="FFFFF1C2"/>
        </x:patternFill>
      </x:fill>
    </x:dxf>
    <x:dxf>
      <x:font>
        <x:color rgb="FF7C4A03"/>
      </x:font>
      <x:fill>
        <x:patternFill>
          <x:bgColor rgb="FFFFF1C2"/>
        </x:patternFill>
      </x:fill>
    </x:dxf>
    <x:dxf>
      <x:font>
        <x:color rgb="FF7C4A03"/>
      </x:font>
      <x:fill>
        <x:patternFill>
          <x:bgColor rgb="FFFFF1C2"/>
        </x:patternFill>
      </x:fill>
    </x:dxf>
    <x:dxf>
      <x:font>
        <x:color rgb="FF7C4A03"/>
      </x:font>
      <x:fill>
        <x:patternFill>
          <x:bgColor rgb="FFFFF1C2"/>
        </x:patternFill>
      </x:fill>
    </x:dxf>
    <x:dxf>
      <x:font>
        <x:color rgb="FF991B1B"/>
      </x:font>
      <x:fill>
        <x:patternFill>
          <x:bgColor rgb="FFFEE2E2"/>
        </x:patternFill>
      </x:fill>
    </x:dxf>
    <x:dxf>
      <x:font>
        <x:b/>
        <x:color rgb="FF991B1B"/>
      </x:font>
      <x:fill>
        <x:patternFill>
          <x:bgColor rgb="FFFEE2E2"/>
        </x:patternFill>
      </x:fill>
    </x:dxf>
    <x:dxf>
      <x:font>
        <x:b/>
        <x:color rgb="FF991B1B"/>
      </x:font>
      <x:fill>
        <x:patternFill>
          <x:bgColor rgb="FFFEE2E2"/>
        </x:patternFill>
      </x:fill>
    </x:dxf>
    <x:dxf>
      <x:font>
        <x:color rgb="FF7C4A03"/>
      </x:font>
      <x:fill>
        <x:patternFill>
          <x:bgColor rgb="FFFFF1C2"/>
        </x:patternFill>
      </x:fill>
    </x:dxf>
    <x:dxf>
      <x:font>
        <x:color rgb="FF7C4A03"/>
      </x:font>
      <x:fill>
        <x:patternFill>
          <x:bgColor rgb="FFFFF1C2"/>
        </x:patternFill>
      </x:fill>
    </x:dxf>
    <x:dxf>
      <x:font>
        <x:color rgb="FF7C4A03"/>
      </x:font>
      <x:fill>
        <x:patternFill>
          <x:bgColor rgb="FFFFF1C2"/>
        </x:patternFill>
      </x:fill>
    </x:dxf>
    <x:dxf>
      <x:font>
        <x:color rgb="FF7C4A03"/>
      </x:font>
      <x:fill>
        <x:patternFill>
          <x:bgColor rgb="FFFFF1C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6a71e11aeda4736" /><Relationship Type="http://schemas.openxmlformats.org/officeDocument/2006/relationships/theme" Target="/xl/theme/theme1.xml" Id="Rccb5e629396a4037" /><Relationship Type="http://schemas.openxmlformats.org/officeDocument/2006/relationships/sharedStrings" Target="/xl/sharedStrings.xml" Id="R24bef4823fb441b9" /><Relationship Type="http://schemas.openxmlformats.org/officeDocument/2006/relationships/worksheet" Target="/xl/worksheets/sheet1.xml" Id="R2f4802b670e9490d" /><Relationship Type="http://schemas.openxmlformats.org/officeDocument/2006/relationships/worksheet" Target="/xl/worksheets/sheet2.xml" Id="R778bf7b6167749e5" /><Relationship Type="http://schemas.openxmlformats.org/officeDocument/2006/relationships/worksheet" Target="/xl/worksheets/sheet3.xml" Id="R13c7630b9b444c6b" /><Relationship Type="http://schemas.openxmlformats.org/officeDocument/2006/relationships/worksheet" Target="/xl/worksheets/sheet4.xml" Id="R263f4e1f34164f5d" /><Relationship Type="http://schemas.openxmlformats.org/officeDocument/2006/relationships/worksheet" Target="/xl/worksheets/sheet5.xml" Id="R903e9deb12e64ac0" /><Relationship Type="http://schemas.openxmlformats.org/officeDocument/2006/relationships/worksheet" Target="/xl/worksheets/sheet6.xml" Id="R109f9fb3dc044e85" /><Relationship Type="http://schemas.openxmlformats.org/officeDocument/2006/relationships/worksheet" Target="/xl/worksheets/sheet7.xml" Id="R93e5a8d485a14cb8" /><Relationship Type="http://schemas.openxmlformats.org/officeDocument/2006/relationships/worksheet" Target="/xl/worksheets/sheet8.xml" Id="R217f16188c114480" /><Relationship Type="http://schemas.openxmlformats.org/officeDocument/2006/relationships/worksheet" Target="/xl/worksheets/sheet9.xml" Id="Rc86f5a40b61b4354" /><Relationship Type="http://schemas.openxmlformats.org/officeDocument/2006/relationships/worksheet" Target="/xl/worksheets/sheet10.xml" Id="Rf400278bab8c4dc2" /><Relationship Type="http://schemas.openxmlformats.org/officeDocument/2006/relationships/worksheet" Target="/xl/worksheets/sheet11.xml" Id="Rdc3db47202374874" /><Relationship Type="http://schemas.openxmlformats.org/officeDocument/2006/relationships/worksheet" Target="/xl/worksheets/sheet12.xml" Id="R1ef1d142bd8c4c4b" /><Relationship Type="http://schemas.openxmlformats.org/officeDocument/2006/relationships/worksheet" Target="/xl/worksheets/sheet13.xml" Id="R661c6da602c64029" /><Relationship Type="http://schemas.openxmlformats.org/officeDocument/2006/relationships/worksheet" Target="/xl/worksheets/sheet14.xml" Id="R0a397e8dfaa041f8" /><Relationship Type="http://schemas.openxmlformats.org/officeDocument/2006/relationships/worksheet" Target="/xl/worksheets/sheet15.xml" Id="R765d84e6874f4567" /><Relationship Type="http://schemas.openxmlformats.org/officeDocument/2006/relationships/worksheet" Target="/xl/worksheets/sheet16.xml" Id="Rcfd476d8c235423d" /></Relationships>
</file>

<file path=xl/tables/table1.xml><?xml version="1.0" encoding="utf-8"?>
<table xmlns="http://schemas.openxmlformats.org/spreadsheetml/2006/main" id="1" name="ClaimsTable" displayName="ClaimsTable" ref="A5:P105" headerRowCount="1" totalsRowCount="0" totalsRowShown="0">
  <autoFilter ref="A5:P105"/>
  <tableColumns count="16">
    <tableColumn id="1" name="Claim ID"/>
    <tableColumn id="2" name="Claim / assertion"/>
    <tableColumn id="3" name="Acceptance criteria"/>
    <tableColumn id="4" name="Use, version and period"/>
    <tableColumn id="5" name="Accountable owner"/>
    <tableColumn id="6" name="Priority"/>
    <tableColumn id="7" name="Review status"/>
    <tableColumn id="8" name="Reviewer judgment"/>
    <tableColumn id="9" name="Rationale and limits"/>
    <tableColumn id="10" name="Evidence count (auto)"/>
    <tableColumn id="11" name="Open findings (auto)"/>
    <tableColumn id="12" name="Record check (auto)"/>
    <tableColumn id="13" name="Decision count (auto)"/>
    <tableColumn id="14" name="Prompt ID"/>
    <tableColumn id="15" name="Reviewed by"/>
    <tableColumn id="16" name="Reviewed on"/>
  </tableColumns>
  <tableStyleInfo name="TableStyleLight1" showFirstColumn="0" showLastColumn="0" showRowStripes="0" showColumnStripes="0"/>
</table>
</file>

<file path=xl/tables/table2.xml><?xml version="1.0" encoding="utf-8"?>
<table xmlns="http://schemas.openxmlformats.org/spreadsheetml/2006/main" id="2" name="ControlsTable" displayName="ControlsTable" ref="A5:L105" headerRowCount="1" totalsRowCount="0" totalsRowShown="0">
  <autoFilter ref="A5:L105"/>
  <tableColumns count="12">
    <tableColumn id="1" name="Mapping ID"/>
    <tableColumn id="2" name="Claim ID"/>
    <tableColumn id="3" name="Risk ID"/>
    <tableColumn id="4" name="Risk domain"/>
    <tableColumn id="5" name="Failure and consequence"/>
    <tableColumn id="6" name="Control ID"/>
    <tableColumn id="7" name="Control objective"/>
    <tableColumn id="8" name="Control activity"/>
    <tableColumn id="9" name="Control owner"/>
    <tableColumn id="10" name="Frequency / trigger"/>
    <tableColumn id="11" name="Criteria / source"/>
    <tableColumn id="12" name="Record check (auto)"/>
  </tableColumns>
  <tableStyleInfo name="TableStyleLight1" showFirstColumn="0" showLastColumn="0" showRowStripes="0" showColumnStripes="0"/>
</table>
</file>

<file path=xl/tables/table3.xml><?xml version="1.0" encoding="utf-8"?>
<table xmlns="http://schemas.openxmlformats.org/spreadsheetml/2006/main" id="3" name="EvidenceTable" displayName="EvidenceTable" ref="A5:O105" headerRowCount="1" totalsRowCount="0" totalsRowShown="0">
  <autoFilter ref="A5:O105"/>
  <tableColumns count="15">
    <tableColumn id="1" name="Evidence ID"/>
    <tableColumn id="2" name="Claim ID"/>
    <tableColumn id="3" name="Artifact / description"/>
    <tableColumn id="4" name="Location / reference"/>
    <tableColumn id="5" name="Evidence owner"/>
    <tableColumn id="6" name="System / config version"/>
    <tableColumn id="7" name="Period covered"/>
    <tableColumn id="8" name="Evidence root ID"/>
    <tableColumn id="9" name="Derived from / shared source"/>
    <tableColumn id="10" name="Scope fit"/>
    <tableColumn id="11" name="Integrity"/>
    <tableColumn id="12" name="Supports claim?"/>
    <tableColumn id="13" name="Assessed on"/>
    <tableColumn id="14" name="Reviewer"/>
    <tableColumn id="15" name="Record check (auto)"/>
  </tableColumns>
  <tableStyleInfo name="TableStyleLight1" showFirstColumn="0" showLastColumn="0" showRowStripes="0" showColumnStripes="0"/>
</table>
</file>

<file path=xl/tables/table4.xml><?xml version="1.0" encoding="utf-8"?>
<table xmlns="http://schemas.openxmlformats.org/spreadsheetml/2006/main" id="4" name="TestsTable" displayName="TestsTable" ref="A5:L105" headerRowCount="1" totalsRowCount="0" totalsRowShown="0">
  <autoFilter ref="A5:L105"/>
  <tableColumns count="12">
    <tableColumn id="1" name="Test ID"/>
    <tableColumn id="2" name="Claim ID"/>
    <tableColumn id="3" name="Control ID"/>
    <tableColumn id="4" name="Scenario / method"/>
    <tableColumn id="5" name="Sample / selection rule"/>
    <tableColumn id="6" name="Expected / criteria"/>
    <tableColumn id="7" name="Observed result and limits"/>
    <tableColumn id="8" name="Result"/>
    <tableColumn id="9" name="Evidence ID"/>
    <tableColumn id="10" name="Tester"/>
    <tableColumn id="11" name="Performed on"/>
    <tableColumn id="12" name="Record check (auto)"/>
  </tableColumns>
  <tableStyleInfo name="TableStyleLight1" showFirstColumn="0" showLastColumn="0" showRowStripes="0" showColumnStripes="0"/>
</table>
</file>

<file path=xl/tables/table5.xml><?xml version="1.0" encoding="utf-8"?>
<table xmlns="http://schemas.openxmlformats.org/spreadsheetml/2006/main" id="5" name="OversightTable" displayName="OversightTable" ref="A5:P105" headerRowCount="1" totalsRowCount="0" totalsRowShown="0">
  <autoFilter ref="A5:P105"/>
  <tableColumns count="16">
    <tableColumn id="1" name="Oversight ID"/>
    <tableColumn id="2" name="Claim ID"/>
    <tableColumn id="3" name="Trigger / AI proposal"/>
    <tableColumn id="4" name="Information inspected"/>
    <tableColumn id="5" name="Reviewer"/>
    <tableColumn id="6" name="Authority / permissions"/>
    <tableColumn id="7" name="Human action"/>
    <tableColumn id="8" name="Reason"/>
    <tableColumn id="9" name="Verified downstream effect"/>
    <tableColumn id="10" name="Evidence ID"/>
    <tableColumn id="11" name="Trigger / proposal time"/>
    <tableColumn id="12" name="Human action time"/>
    <tableColumn id="13" name="Effect confirmed time"/>
    <tableColumn id="14" name="Escalation owner"/>
    <tableColumn id="15" name="Resolution / follow-up"/>
    <tableColumn id="16" name="Record check (auto)"/>
  </tableColumns>
  <tableStyleInfo name="TableStyleLight1" showFirstColumn="0" showLastColumn="0" showRowStripes="0" showColumnStripes="0"/>
</table>
</file>

<file path=xl/tables/table6.xml><?xml version="1.0" encoding="utf-8"?>
<table xmlns="http://schemas.openxmlformats.org/spreadsheetml/2006/main" id="6" name="FindingsTable" displayName="FindingsTable" ref="A5:N105" headerRowCount="1" totalsRowCount="0" totalsRowShown="0">
  <autoFilter ref="A5:N105"/>
  <tableColumns count="14">
    <tableColumn id="1" name="Finding ID"/>
    <tableColumn id="2" name="Claim ID"/>
    <tableColumn id="3" name="Gap type"/>
    <tableColumn id="4" name="Finding and consequence"/>
    <tableColumn id="5" name="Priority"/>
    <tableColumn id="6" name="Action owner"/>
    <tableColumn id="7" name="Correction / retest required"/>
    <tableColumn id="8" name="Due date"/>
    <tableColumn id="9" name="Status"/>
    <tableColumn id="10" name="Closure evidence ID"/>
    <tableColumn id="11" name="Closure verifier"/>
    <tableColumn id="12" name="Verified on"/>
    <tableColumn id="13" name="Timing (auto)"/>
    <tableColumn id="14" name="Record check (auto)"/>
  </tableColumns>
  <tableStyleInfo name="TableStyleLight1" showFirstColumn="0" showLastColumn="0" showRowStripes="0" showColumnStripes="0"/>
</table>
</file>

<file path=xl/tables/table7.xml><?xml version="1.0" encoding="utf-8"?>
<table xmlns="http://schemas.openxmlformats.org/spreadsheetml/2006/main" id="7" name="DecisionsTable" displayName="DecisionsTable" ref="A5:O105" headerRowCount="1" totalsRowCount="0" totalsRowShown="0">
  <autoFilter ref="A5:O105"/>
  <tableColumns count="15">
    <tableColumn id="1" name="Decision ID"/>
    <tableColumn id="2" name="Claim ID"/>
    <tableColumn id="3" name="Decision"/>
    <tableColumn id="4" name="Basis and remaining limits"/>
    <tableColumn id="5" name="Conditions / accepted risk"/>
    <tableColumn id="6" name="Decision owner"/>
    <tableColumn id="7" name="Decided on"/>
    <tableColumn id="8" name="Next review"/>
    <tableColumn id="9" name="Reassessment triggers"/>
    <tableColumn id="10" name="Earlier assessment reused"/>
    <tableColumn id="11" name="Additional checking / scope gaps"/>
    <tableColumn id="12" name="Record check (auto)"/>
    <tableColumn id="13" name="Linked Finding IDs (auto)"/>
    <tableColumn id="14" name="Linked Evidence IDs (auto)"/>
    <tableColumn id="15" name="Linked Test IDs (auto)"/>
  </tableColumns>
  <tableStyleInfo name="TableStyleLight1" showFirstColumn="0" showLastColumn="0" showRowStripes="0" showColumnStripes="0"/>
</table>
</file>

<file path=xl/tables/table8.xml><?xml version="1.0" encoding="utf-8"?>
<table xmlns="http://schemas.openxmlformats.org/spreadsheetml/2006/main" id="8" name="DecisionFindingLinks" displayName="DecisionFindingLinks" ref="A110:H210" headerRowCount="1" totalsRowCount="0" totalsRowShown="0">
  <autoFilter ref="A110:H210"/>
  <tableColumns count="8">
    <tableColumn id="1" name="Decision ID"/>
    <tableColumn id="2" name="Finding ID"/>
    <tableColumn id="3" name="Link role"/>
    <tableColumn id="4" name="Record check (auto)"/>
    <tableColumn id="5" name="Decision link number (auto)"/>
    <tableColumn id="6" name="Decision link key (auto)"/>
    <tableColumn id="7" name="Linked findings (auto)"/>
    <tableColumn id="8" name="Link issues (auto)"/>
  </tableColumns>
  <tableStyleInfo name="TableStyleLight1" showFirstColumn="0" showLastColumn="0" showRowStripes="0" showColumnStripes="0"/>
</table>
</file>

<file path=xl/tables/table9.xml><?xml version="1.0" encoding="utf-8"?>
<table xmlns="http://schemas.openxmlformats.org/spreadsheetml/2006/main" id="9" name="DecisionSupportLinks" displayName="DecisionSupportLinks" ref="A216:I316" headerRowCount="1" totalsRowCount="0" totalsRowShown="0">
  <autoFilter ref="A216:I316"/>
  <tableColumns count="9">
    <tableColumn id="1" name="Decision ID"/>
    <tableColumn id="2" name="Record type"/>
    <tableColumn id="3" name="Record ID"/>
    <tableColumn id="4" name="Relevance / limits"/>
    <tableColumn id="5" name="Record check (auto)"/>
    <tableColumn id="6" name="Decision link number (auto)"/>
    <tableColumn id="7" name="Decision link key (auto)"/>
    <tableColumn id="8" name="Linked IDs (auto)"/>
    <tableColumn id="9" name="Link issues (auto)"/>
  </tableColumns>
  <tableStyleInfo name="TableStyleLight1" showFirstColumn="0" showLastColumn="0" showRowStripes="0" showColumnStripes="0"/>
</table>
</file>

<file path=xl/tables/table10.xml><?xml version="1.0" encoding="utf-8"?>
<table xmlns="http://schemas.openxmlformats.org/spreadsheetml/2006/main" id="12" name="FieldGuideTable" displayName="FieldGuideTable" ref="A5:E192" headerRowCount="1" totalsRowCount="0" totalsRowShown="0">
  <autoFilter ref="A5:E192"/>
  <tableColumns count="5">
    <tableColumn id="1" name="Worksheet"/>
    <tableColumn id="2" name="Field"/>
    <tableColumn id="3" name="Requirement"/>
    <tableColumn id="4" name="What to enter / when"/>
    <tableColumn id="5" name="Example input"/>
  </tableColumns>
  <tableStyleInfo name="TableStyleLight1" showFirstColumn="0" showLastColumn="0" showRowStripes="0" showColumnStripes="0"/>
</table>
</file>

<file path=xl/tables/table11.xml><?xml version="1.0" encoding="utf-8"?>
<table xmlns="http://schemas.openxmlformats.org/spreadsheetml/2006/main" id="10" name="LibraryTable" displayName="LibraryTable" ref="A5:I29" headerRowCount="1" totalsRowCount="0" totalsRowShown="0">
  <autoFilter ref="A5:I29"/>
  <tableColumns count="9">
    <tableColumn id="1" name="Prompt ID"/>
    <tableColumn id="2" name="Topic"/>
    <tableColumn id="3" name="Claim prompt"/>
    <tableColumn id="4" name="Failure to examine"/>
    <tableColumn id="5" name="Control objective"/>
    <tableColumn id="6" name="Suggested test"/>
    <tableColumn id="7" name="Evidence to request"/>
    <tableColumn id="8" name="Sources"/>
    <tableColumn id="9" name="Source URL"/>
  </tableColumns>
  <tableStyleInfo name="TableStyleLight1" showFirstColumn="0" showLastColumn="0" showRowStripes="0" showColumnStripes="0"/>
</table>
</file>

<file path=xl/tables/table12.xml><?xml version="1.0" encoding="utf-8"?>
<table xmlns="http://schemas.openxmlformats.org/spreadsheetml/2006/main" id="11" name="ExampleTable" displayName="ExampleTable" ref="A5:E21" headerRowCount="1" totalsRowCount="0" totalsRowShown="0">
  <autoFilter ref="A5:E21"/>
  <tableColumns count="5">
    <tableColumn id="1" name="Record"/>
    <tableColumn id="2" name="Example ID"/>
    <tableColumn id="3" name="Assertion / event"/>
    <tableColumn id="4" name="Review detail"/>
    <tableColumn id="5" name="Reviewer lesson"/>
  </tableColumns>
  <tableStyleInfo name="TableStyleLight1" showFirstColumn="0" showLastColumn="0" showRowStripes="0" showColumnStripes="0"/>
</table>
</file>

<file path=xl/tables/table13.xml><?xml version="1.0" encoding="utf-8"?>
<table xmlns="http://schemas.openxmlformats.org/spreadsheetml/2006/main" id="13" name="AMLWorkflowTable" displayName="AMLWorkflowTable" ref="A5:P105" headerRowCount="1" totalsRowCount="0" totalsRowShown="0">
  <autoFilter ref="A5:P105"/>
  <tableColumns count="16">
    <tableColumn id="1" name="AML Review ID"/>
    <tableColumn id="2" name="Claim ID"/>
    <tableColumn id="3" name="Workflow stage"/>
    <tableColumn id="4" name="Alert / case reference"/>
    <tableColumn id="5" name="AI / automation role"/>
    <tableColumn id="6" name="Proposed disposition / output"/>
    <tableColumn id="7" name="Reviewer action"/>
    <tableColumn id="8" name="Rationale / decision basis"/>
    <tableColumn id="9" name="Escalation / handoff"/>
    <tableColumn id="10" name="Missing context / limitation"/>
    <tableColumn id="11" name="Linked Evidence ID"/>
    <tableColumn id="12" name="Outcome status"/>
    <tableColumn id="13" name="Reviewed by"/>
    <tableColumn id="14" name="Reviewed on"/>
    <tableColumn id="15" name="Follow-up / next action"/>
    <tableColumn id="16" name="Record check (auto)"/>
  </tableColumns>
  <tableStyleInfo name="TableStyleMedium2" showFirstColumn="0" showLastColumn="0" showRowStripes="1" showColumnStripes="0"/>
</table>
</file>

<file path=xl/tables/table14.xml><?xml version="1.0" encoding="utf-8"?>
<table xmlns="http://schemas.openxmlformats.org/spreadsheetml/2006/main" id="14" name="AMLChangeTable" displayName="AMLChangeTable" ref="A5:N105" headerRowCount="1" totalsRowCount="0" totalsRowShown="0">
  <autoFilter ref="A5:N105"/>
  <tableColumns count="14">
    <tableColumn id="1" name="Event ID"/>
    <tableColumn id="2" name="Claim ID"/>
    <tableColumn id="3" name="Component / dataset / model"/>
    <tableColumn id="4" name="Event type"/>
    <tableColumn id="5" name="Detected on"/>
    <tableColumn id="6" name="Change / issue"/>
    <tableColumn id="7" name="Affected version / population"/>
    <tableColumn id="8" name="Impact on monitoring or review"/>
    <tableColumn id="9" name="Linked Evidence ID"/>
    <tableColumn id="10" name="Finding ID"/>
    <tableColumn id="11" name="Action owner"/>
    <tableColumn id="12" name="Reassessment needed?"/>
    <tableColumn id="13" name="Status"/>
    <tableColumn id="14" name="Record check (au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4.xml.rels><?xml version='1.0' encoding='utf-8'?>
<Relationships xmlns="http://schemas.openxmlformats.org/package/2006/relationships"><Relationship Type="http://schemas.openxmlformats.org/officeDocument/2006/relationships/table" Target="/xl/tables/table1.xml" Id="R8f5371d494aa4a5c" /></Relationships>
</file>

<file path=xl/worksheets/_rels/sheet5.xml.rels><?xml version='1.0' encoding='utf-8'?>
<Relationships xmlns="http://schemas.openxmlformats.org/package/2006/relationships"><Relationship Type="http://schemas.openxmlformats.org/officeDocument/2006/relationships/table" Target="/xl/tables/table2.xml" Id="R3fe796d664b24d17" /></Relationships>
</file>

<file path=xl/worksheets/_rels/sheet6.xml.rels><?xml version='1.0' encoding='utf-8'?>
<Relationships xmlns="http://schemas.openxmlformats.org/package/2006/relationships"><Relationship Type="http://schemas.openxmlformats.org/officeDocument/2006/relationships/table" Target="/xl/tables/table3.xml" Id="R9b08d9753ed74044" /></Relationships>
</file>

<file path=xl/worksheets/_rels/sheet7.xml.rels><?xml version='1.0' encoding='utf-8'?>
<Relationships xmlns="http://schemas.openxmlformats.org/package/2006/relationships"><Relationship Type="http://schemas.openxmlformats.org/officeDocument/2006/relationships/table" Target="/xl/tables/table4.xml" Id="Re942f2a23f86411b" /></Relationships>
</file>

<file path=xl/worksheets/_rels/sheet8.xml.rels><?xml version='1.0' encoding='utf-8'?>
<Relationships xmlns="http://schemas.openxmlformats.org/package/2006/relationships"><Relationship Type="http://schemas.openxmlformats.org/officeDocument/2006/relationships/table" Target="/xl/tables/table5.xml" Id="Rd684d0718ff04921" /></Relationships>
</file>

<file path=xl/worksheets/_rels/sheet9.xml.rels><?xml version='1.0' encoding='utf-8'?>
<Relationships xmlns="http://schemas.openxmlformats.org/package/2006/relationships"><Relationship Type="http://schemas.openxmlformats.org/officeDocument/2006/relationships/table" Target="/xl/tables/table6.xml" Id="Rca48120c651e40eb" /></Relationships>
</file>

<file path=xl/worksheets/_rels/sheet10.xml.rels><?xml version='1.0' encoding='utf-8'?>
<Relationships xmlns="http://schemas.openxmlformats.org/package/2006/relationships"><Relationship Type="http://schemas.openxmlformats.org/officeDocument/2006/relationships/table" Target="/xl/tables/table7.xml" Id="R5eb1102ccdb146b1" /><Relationship Type="http://schemas.openxmlformats.org/officeDocument/2006/relationships/table" Target="/xl/tables/table8.xml" Id="Rc71199f007f7483b" /><Relationship Type="http://schemas.openxmlformats.org/officeDocument/2006/relationships/table" Target="/xl/tables/table9.xml" Id="R31397d4325cd4c5d" /></Relationships>
</file>

<file path=xl/worksheets/_rels/sheet11.xml.rels><?xml version='1.0' encoding='utf-8'?>
<Relationships xmlns="http://schemas.openxmlformats.org/package/2006/relationships"><Relationship Type="http://schemas.openxmlformats.org/officeDocument/2006/relationships/table" Target="/xl/tables/table10.xml" Id="Rfe12f6644ee04870" /></Relationships>
</file>

<file path=xl/worksheets/_rels/sheet12.xml.rels><?xml version='1.0' encoding='utf-8'?>
<Relationships xmlns="http://schemas.openxmlformats.org/package/2006/relationships"><Relationship Type="http://schemas.openxmlformats.org/officeDocument/2006/relationships/table" Target="/xl/tables/table11.xml" Id="Rc08a385f0cd54523" /></Relationships>
</file>

<file path=xl/worksheets/_rels/sheet13.xml.rels><?xml version='1.0' encoding='utf-8'?>
<Relationships xmlns="http://schemas.openxmlformats.org/package/2006/relationships"><Relationship Type="http://schemas.openxmlformats.org/officeDocument/2006/relationships/table" Target="/xl/tables/table12.xml" Id="R592c1ee2a83a404e" /></Relationships>
</file>

<file path=xl/worksheets/_rels/sheet14.xml.rels><?xml version='1.0' encoding='utf-8'?>
<Relationships xmlns="http://schemas.openxmlformats.org/package/2006/relationships"><Relationship Type="http://schemas.openxmlformats.org/officeDocument/2006/relationships/hyperlink" Target="https://bsaaml.ffiec.gov/manual/AssessingComplianceWithBSARegulatoryRequirements/04" TargetMode="External" Id="rIdAMLSource1" /><Relationship Type="http://schemas.openxmlformats.org/officeDocument/2006/relationships/hyperlink" Target="https://bsaaml.ffiec.gov/manual/AssessingComplianceWithBSARegulatoryRequirements/04_ep" TargetMode="External" Id="rIdAMLSource2" /><Relationship Type="http://schemas.openxmlformats.org/officeDocument/2006/relationships/hyperlink" Target="https://bsaaml.ffiec.gov/manual/Appendices/20" TargetMode="External" Id="rIdAMLSource3" /><Relationship Type="http://schemas.openxmlformats.org/officeDocument/2006/relationships/hyperlink" Target="https://www.fincen.gov/resources/statutes-regulations/guidance/frequently-asked-questions-regarding-suspicious-activity" TargetMode="External" Id="rIdAMLSource4" /><Relationship Type="http://schemas.openxmlformats.org/officeDocument/2006/relationships/hyperlink" Target="https://www.occ.treas.gov/news-issuances/bulletins/2026/bulletin-2026-13.html" TargetMode="External" Id="rIdAMLSource5" /><Relationship Type="http://schemas.openxmlformats.org/officeDocument/2006/relationships/hyperlink" Target="https://www.bis.org/publications/implementation-principles-effective-risk-data-aggregation-and-risk-reporting-bcbs-239-principles" TargetMode="External" Id="rIdAMLSource6" /><Relationship Type="http://schemas.openxmlformats.org/officeDocument/2006/relationships/hyperlink" Target="https://airc.nist.gov/airmf-resources/airmf/5-sec-core/" TargetMode="External" Id="rIdAMLSource7" /><Relationship Type="http://schemas.openxmlformats.org/officeDocument/2006/relationships/hyperlink" Target="https://nvlpubs.nist.gov/nistpubs/ai/NIST.AI.600-1.pdf" TargetMode="External" Id="rIdAMLSource8" /><Relationship Type="http://schemas.openxmlformats.org/officeDocument/2006/relationships/hyperlink" Target="https://www.gao.gov/products/gao-21-519sp" TargetMode="External" Id="rIdAMLSource9" /><Relationship Type="http://schemas.openxmlformats.org/officeDocument/2006/relationships/hyperlink" Target="https://www.gov.uk/government/publications/introduction-to-ai-assurance/introduction-to-ai-assurance" TargetMode="External" Id="rIdAMLSource10" /><Relationship Id="rIdAMLSource11" Type="http://schemas.openxmlformats.org/officeDocument/2006/relationships/hyperlink" Target="https://bsaaml.ffiec.gov/manual/AssessingComplianceWithBSARegulatoryRequirements/04" TargetMode="External" /><Relationship Id="rIdAMLSource12" Type="http://schemas.openxmlformats.org/officeDocument/2006/relationships/hyperlink" Target="https://bsaaml.ffiec.gov/manual/AssessingComplianceWithBSARegulatoryRequirements/04_ep" TargetMode="External" /><Relationship Id="rIdAMLSource13" Type="http://schemas.openxmlformats.org/officeDocument/2006/relationships/hyperlink" Target="https://bsaaml.ffiec.gov/manual/Appendices/20" TargetMode="External" /><Relationship Id="rIdAMLSource14" Type="http://schemas.openxmlformats.org/officeDocument/2006/relationships/hyperlink" Target="https://www.fincen.gov/resources/statutes-regulations/guidance/frequently-asked-questions-regarding-suspicious-activity" TargetMode="External" /><Relationship Id="rIdAMLSource15" Type="http://schemas.openxmlformats.org/officeDocument/2006/relationships/hyperlink" Target="https://www.occ.treas.gov/news-issuances/bulletins/2026/bulletin-2026-13.html" TargetMode="External" /><Relationship Id="rIdAMLSource16" Type="http://schemas.openxmlformats.org/officeDocument/2006/relationships/hyperlink" Target="https://www.bis.org/publications/implementation-principles-effective-risk-data-aggregation-and-risk-reporting-bcbs-239-principles" TargetMode="External" /><Relationship Id="rIdAMLSource17" Type="http://schemas.openxmlformats.org/officeDocument/2006/relationships/hyperlink" Target="https://airc.nist.gov/airmf-resources/airmf/5-sec-core/" TargetMode="External" /><Relationship Id="rIdAMLSource18" Type="http://schemas.openxmlformats.org/officeDocument/2006/relationships/hyperlink" Target="https://nvlpubs.nist.gov/nistpubs/ai/NIST.AI.600-1.pdf" TargetMode="External" /><Relationship Id="rIdAMLSource19" Type="http://schemas.openxmlformats.org/officeDocument/2006/relationships/hyperlink" Target="https://www.gao.gov/products/gao-21-519sp" TargetMode="External" /><Relationship Id="rIdAMLSource20" Type="http://schemas.openxmlformats.org/officeDocument/2006/relationships/hyperlink" Target="https://www.gov.uk/government/publications/introduction-to-ai-assurance/introduction-to-ai-assurance" TargetMode="External" /><Relationship Id="rIdAMLSource21" Type="http://schemas.openxmlformats.org/officeDocument/2006/relationships/hyperlink" Target="https://doi.org/10.1016/j.future.2024.05.027" TargetMode="External" /><Relationship Id="rIdAMLSource22" Type="http://schemas.openxmlformats.org/officeDocument/2006/relationships/hyperlink" Target="https://doi.org/10.1016/j.jrt.2022.100043" TargetMode="External" /></Relationships>
</file>

<file path=xl/worksheets/_rels/sheet15.xml.rels><?xml version='1.0' encoding='utf-8'?>
<Relationships xmlns="http://schemas.openxmlformats.org/package/2006/relationships"><Relationship Type="http://schemas.openxmlformats.org/officeDocument/2006/relationships/table" Target="/xl/tables/table13.xml" Id="R9ccc5dcf277a4ee3" /></Relationships>
</file>

<file path=xl/worksheets/_rels/sheet16.xml.rels><?xml version='1.0' encoding='utf-8'?>
<Relationships xmlns="http://schemas.openxmlformats.org/package/2006/relationships"><Relationship Type="http://schemas.openxmlformats.org/officeDocument/2006/relationships/table" Target="/xl/tables/table14.xml" Id="Rf6c4281fc6d4445a" /></Relationships>
</file>

<file path=xl/worksheets/sheet1.xml><?xml version="1.0" encoding="utf-8"?>
<worksheet xmlns="http://schemas.openxmlformats.org/spreadsheetml/2006/main">
  <sheetPr>
    <tabColor rgb="FF111827"/>
  </sheetPr>
  <sheetViews>
    <sheetView showGridLines="0" workbookViewId="0" zoomScale="100"/>
  </sheetViews>
  <sheetFormatPr defaultRowHeight="15"/>
  <cols>
    <col min="1" max="1" width="28" hidden="0" customWidth="1"/>
    <col min="2" max="2" width="62" hidden="0" customWidth="1"/>
    <col min="3" max="3" width="68" hidden="0" customWidth="1"/>
  </cols>
  <sheetData>
    <row r="1" ht="32" customHeight="1">
      <c r="A1" s="3" t="str">
        <v>AML AI Assurance Evidence Pack</v>
      </c>
      <c r="B1" s="63"/>
      <c r="C1" s="63"/>
    </row>
    <row r="2" ht="48" customHeight="1">
      <c r="A2" s="64" t="str">
        <v>INFOSECURED.AI   /   Financial AI Assurance. Backed by Evidence.   /   Version 1.1   /   October 2, 2026</v>
      </c>
      <c r="B2" s="25"/>
      <c r="C2" s="25"/>
    </row>
    <row r="3" ht="32" customHeight="1">
      <c r="A3" s="5" t="str">
        <v>Review Brief</v>
      </c>
      <c r="B3" s="5" t="str">
        <v>Field Guide — example inputs</v>
      </c>
      <c r="C3" s="5" t="str">
        <v>Worked Example — complete review</v>
      </c>
    </row>
    <row r="4">
      <c r="A4" s="2"/>
      <c r="B4" s="2"/>
      <c r="C4" s="2"/>
    </row>
    <row r="5" ht="30" customHeight="1">
      <c r="A5" s="7" t="str">
        <v>Get started</v>
      </c>
      <c r="B5" s="7" t="str">
        <v>Action</v>
      </c>
      <c r="C5" s="7" t="str">
        <v>Details</v>
      </c>
    </row>
    <row r="6" ht="52" customHeight="1">
      <c r="A6" s="26" t="str">
        <v>Start with a real AML AI review</v>
      </c>
      <c r="B6" s="25" t="str">
        <v>Use this workbook for an organization-specific review of AI-supported AML monitoring, alert prioritization or analyst-assist workflows. Open Field Guide and Worked Example before your first review.</v>
      </c>
      <c r="C6" s="27" t="str">
        <v>For financial crime, AML, model risk, technology risk, internal audit, compliance and AI governance teams.</v>
      </c>
    </row>
    <row r="7" ht="52" customHeight="1">
      <c r="A7" s="26" t="str">
        <v>1. Define the review</v>
      </c>
      <c r="B7" s="25" t="str">
        <v>Complete Review Brief. Identify the monitoring workflow, AI role, version, criteria and decision owner.</v>
      </c>
      <c r="C7" s="27" t="str">
        <v>Review Brief</v>
      </c>
    </row>
    <row r="8" ht="52" customHeight="1">
      <c r="A8" s="26" t="str">
        <v>2. Select claims and controls</v>
      </c>
      <c r="B8" s="25" t="str">
        <v>Use Review Library to choose relevant AML assurance questions; write testable claims and risk-control relationships.</v>
      </c>
      <c r="C8" s="27" t="str">
        <v>Claims; Risks &amp; Controls</v>
      </c>
    </row>
    <row r="9" ht="52" customHeight="1">
      <c r="A9" s="26" t="str">
        <v>3. Inspect evidence and test</v>
      </c>
      <c r="B9" s="25" t="str">
        <v>Record artifacts, evidence roots, scope fit, tests and reviewer interventions. Use AML Workflow and Model &amp; Data Events for specialist records.</v>
      </c>
      <c r="C9" s="27" t="str">
        <v>Evidence; Tests; Human Oversight; AML Workflow; Model &amp; Data Events</v>
      </c>
    </row>
    <row r="10" ht="52" customHeight="1">
      <c r="A10" s="26" t="str">
        <v>4. Resolve gaps</v>
      </c>
      <c r="B10" s="25" t="str">
        <v>Assign findings, correction, due dates and closure verification. Link relevant workflow and change records.</v>
      </c>
      <c r="C10" s="27" t="str">
        <v>Findings</v>
      </c>
    </row>
    <row r="11" ht="52" customHeight="1">
      <c r="A11" s="26" t="str">
        <v>5. Record the decision</v>
      </c>
      <c r="B11" s="25" t="str">
        <v>Record claim-level decisions in Decisions and the overall disposition in Review Summary.</v>
      </c>
      <c r="C11" s="27" t="str">
        <v>Decisions; Review Summary</v>
      </c>
    </row>
    <row r="12" ht="52" customHeight="1">
      <c r="A12" s="26" t="str">
        <v>Learn from the example</v>
      </c>
      <c r="B12" s="25" t="str">
        <v>Field Guide explains individual inputs. Worked Example follows one AML alert-prioritization review from scope through evidence, testing, finding and decision.</v>
      </c>
      <c r="C12" s="27" t="str">
        <v>Worked Example</v>
      </c>
    </row>
    <row r="13" ht="52" customHeight="1">
      <c r="A13" s="26" t="str">
        <v>Inputs and calculations</v>
      </c>
      <c r="B13" s="25" t="str">
        <v>Amber cells are editable. Blue-gray cells calculate from your records. Filter table headers to find relevant work.</v>
      </c>
      <c r="C13" s="27" t="str">
        <v>Enter Excel dates. Use consistent IDs. Keep blue-gray formula cells intact; auto-fit rows after long entries.</v>
      </c>
    </row>
    <row r="14" ht="52" customHeight="1">
      <c r="A14" s="26" t="str">
        <v>Adding records</v>
      </c>
      <c r="B14" s="25" t="str">
        <v>Core and specialist registers include prepared rows. Add rows inside the Excel tables and copy formula cells from the preceding row.</v>
      </c>
      <c r="C14" s="27" t="str">
        <v>Table-based summary measures expand with the tables. Check new-row formulas and dropdowns.</v>
      </c>
    </row>
    <row r="15" ht="52" customHeight="1">
      <c r="A15" s="26" t="str">
        <v>Evidence storage</v>
      </c>
      <c r="B15" s="25" t="str">
        <v>Keep detailed customer, investigation and SAR-related evidence in approved repositories. Use controlled references here and limit access to authorized reviewers; even a reference may reveal confidential SAR information.</v>
      </c>
      <c r="C15" s="27" t="str">
        <v>Avoid credentials and unnecessary personal or case data in the workbook.</v>
      </c>
    </row>
    <row r="16" ht="52" customHeight="1">
      <c r="A16" s="26" t="str">
        <v>Timing and closure</v>
      </c>
      <c r="B16" s="25" t="str">
        <v>Review Brief’s snapshot date drives due-date checks. Replace today’s formula with a fixed date for a completed snapshot.</v>
      </c>
      <c r="C16" s="27" t="str">
        <v>A finding is verified closed when status, closure evidence, verifier and date are recorded.</v>
      </c>
    </row>
    <row r="17" ht="52" customHeight="1">
      <c r="A17" s="26" t="str">
        <v>Judgment</v>
      </c>
      <c r="B17" s="25" t="str">
        <v>Record a human conclusion against selected criteria, including contrary evidence, sampling limits, label delays and remaining uncertainty.</v>
      </c>
      <c r="C17" s="27" t="str">
        <v>Counts summarize the work; they do not select the final decision.</v>
      </c>
    </row>
    <row r="18" ht="52" customHeight="1">
      <c r="A18" s="26" t="str">
        <v>Decision boundary</v>
      </c>
      <c r="B18" s="25" t="str">
        <v>This workbook structures assurance evidence and review decisions. It does not determine whether a SAR should be filed, establish AML compliance or validate a model.</v>
      </c>
      <c r="C18" s="27" t="str">
        <v>Apply the institution’s jurisdiction, entity type, risk-based procedures and authorized decision rights. See Sources &amp; Method for source limits.</v>
      </c>
    </row>
    <row r="19" ht="52" customHeight="1">
      <c r="A19" s="26" t="str">
        <v>Version 1.1</v>
      </c>
      <c r="B19" s="25" t="str">
        <v>Adds AML field examples, source-specific guidance and connected record checks to the v1.0 draft.</v>
      </c>
      <c r="C19" s="27" t="str">
        <v>Earlier versions remain historical. See Sources &amp; Method for version history.</v>
      </c>
    </row>
    <row r="20">
      <c r="A20" s="2"/>
      <c r="B20" s="2"/>
      <c r="C20" s="2"/>
    </row>
    <row r="21" ht="30" customHeight="1">
      <c r="A21" s="7" t="str">
        <v>Open a worksheet</v>
      </c>
      <c r="B21" s="7" t="str">
        <v>Purpose</v>
      </c>
      <c r="C21" s="7" t="str">
        <v>Use</v>
      </c>
    </row>
    <row r="22" ht="34" customHeight="1">
      <c r="A22" s="30" t="str">
        <v>Review Brief</v>
      </c>
      <c r="B22" s="25" t="str">
        <v>Set context and authority</v>
      </c>
      <c r="C22" s="25" t="str">
        <v>Working sheet</v>
      </c>
    </row>
    <row r="23" ht="34" customHeight="1">
      <c r="A23" s="30" t="str">
        <v>Review Summary</v>
      </c>
      <c r="B23" s="25" t="str">
        <v>Record overall disposition and inspect live counts</v>
      </c>
      <c r="C23" s="25" t="str">
        <v>Working sheet</v>
      </c>
    </row>
    <row r="24" ht="34" customHeight="1">
      <c r="A24" s="30" t="str">
        <v>Claims</v>
      </c>
      <c r="B24" s="25" t="str">
        <v>State assertions and acceptance criteria</v>
      </c>
      <c r="C24" s="25" t="str">
        <v>Working sheet</v>
      </c>
    </row>
    <row r="25" ht="34" customHeight="1">
      <c r="A25" s="30" t="str">
        <v>Risks &amp; Controls</v>
      </c>
      <c r="B25" s="25" t="str">
        <v>Connect failure, safeguard and accountable owner</v>
      </c>
      <c r="C25" s="25" t="str">
        <v>Working sheet</v>
      </c>
    </row>
    <row r="26" ht="34" customHeight="1">
      <c r="A26" s="30" t="str">
        <v>Evidence</v>
      </c>
      <c r="B26" s="25" t="str">
        <v>Assess artifacts, scope and shared roots</v>
      </c>
      <c r="C26" s="25" t="str">
        <v>Working sheet</v>
      </c>
    </row>
    <row r="27" ht="34" customHeight="1">
      <c r="A27" s="30" t="str">
        <v>Tests</v>
      </c>
      <c r="B27" s="25" t="str">
        <v>Record method, criteria and observed results</v>
      </c>
      <c r="C27" s="25" t="str">
        <v>Working sheet</v>
      </c>
    </row>
    <row r="28" ht="34" customHeight="1">
      <c r="A28" s="30" t="str">
        <v>Human Oversight</v>
      </c>
      <c r="B28" s="25" t="str">
        <v>Trace review to verified effect</v>
      </c>
      <c r="C28" s="25" t="str">
        <v>Working sheet</v>
      </c>
    </row>
    <row r="29" ht="34" customHeight="1">
      <c r="A29" s="30" t="str">
        <v>Findings</v>
      </c>
      <c r="B29" s="25" t="str">
        <v>Track correction, deadlines and closure</v>
      </c>
      <c r="C29" s="25" t="str">
        <v>Working sheet</v>
      </c>
    </row>
    <row r="30" ht="34" customHeight="1">
      <c r="A30" s="30" t="str">
        <v>Decisions</v>
      </c>
      <c r="B30" s="25" t="str">
        <v>Record reliance, linked records and reassessment</v>
      </c>
      <c r="C30" s="25" t="str">
        <v>Working sheet</v>
      </c>
    </row>
    <row r="31" ht="34" customHeight="1">
      <c r="A31" s="30" t="str">
        <v>Field Guide</v>
      </c>
      <c r="B31" s="25" t="str">
        <v>See what to enter and when it is required</v>
      </c>
      <c r="C31" s="25" t="str">
        <v>Reference</v>
      </c>
    </row>
    <row r="32" ht="34" customHeight="1">
      <c r="A32" s="30" t="str">
        <v>Review Library</v>
      </c>
      <c r="B32" s="25" t="str">
        <v>Select from 24 review and test prompts</v>
      </c>
      <c r="C32" s="25" t="str">
        <v>Reference</v>
      </c>
    </row>
    <row r="33" ht="34" customHeight="1">
      <c r="A33" s="30" t="str">
        <v>Worked Example</v>
      </c>
      <c r="B33" s="25" t="str">
        <v>Follow a coherent example and AML transfer</v>
      </c>
      <c r="C33" s="25" t="str">
        <v>Reference</v>
      </c>
    </row>
    <row r="34" ht="34" customHeight="1">
      <c r="A34" s="30" t="str">
        <v>Sources &amp; Method</v>
      </c>
      <c r="B34" s="25" t="str">
        <v>Inspect sources, definitions and migration</v>
      </c>
      <c r="C34" s="25" t="str">
        <v>Reference</v>
      </c>
    </row>
    <row r="35">
      <c r="A35" s="2" t="str">
        <v>AML Workflow</v>
      </c>
      <c r="B35" s="2" t="str">
        <v>Trace alert-review, rationale, escalation and handoff</v>
      </c>
      <c r="C35" s="2" t="str">
        <v>Specialist working sheet</v>
      </c>
    </row>
    <row r="36">
      <c r="A36" s="2" t="str">
        <v>Model &amp; Data Events</v>
      </c>
      <c r="B36" s="2" t="str">
        <v>Track model, rule, data and configuration changes that can alter reliance</v>
      </c>
      <c r="C36" s="2" t="str">
        <v>Specialist working sheet</v>
      </c>
    </row>
    <row r="37">
      <c r="A37" s="2"/>
      <c r="B37" s="2"/>
      <c r="C37" s="2"/>
    </row>
    <row r="38">
      <c r="A38" s="2"/>
      <c r="B38" s="2"/>
      <c r="C38" s="2"/>
    </row>
    <row r="39">
      <c r="A39" s="2"/>
      <c r="B39" s="2"/>
      <c r="C39" s="2"/>
    </row>
    <row r="40">
      <c r="A40" s="2"/>
      <c r="B40" s="2"/>
      <c r="C40" s="2"/>
    </row>
    <row r="41">
      <c r="A41" s="2"/>
      <c r="B41" s="2"/>
      <c r="C41" s="2"/>
    </row>
    <row r="42">
      <c r="A42" s="2"/>
      <c r="B42" s="2"/>
      <c r="C42" s="2"/>
    </row>
    <row r="43">
      <c r="A43" s="2"/>
      <c r="B43" s="2"/>
      <c r="C43" s="2"/>
    </row>
    <row r="44">
      <c r="A44" s="2"/>
      <c r="B44" s="2"/>
      <c r="C44" s="2"/>
    </row>
    <row r="45">
      <c r="A45" s="2"/>
      <c r="B45" s="2"/>
      <c r="C45" s="2"/>
    </row>
    <row r="46">
      <c r="A46" s="2"/>
      <c r="B46" s="2"/>
      <c r="C46" s="2"/>
    </row>
    <row r="47">
      <c r="A47" s="2"/>
      <c r="B47" s="2"/>
      <c r="C47" s="2"/>
    </row>
    <row r="48">
      <c r="A48" s="2"/>
      <c r="B48" s="2"/>
      <c r="C48" s="2"/>
    </row>
    <row r="49">
      <c r="A49" s="2"/>
      <c r="B49" s="2"/>
      <c r="C49" s="2"/>
    </row>
    <row r="50">
      <c r="A50" s="2"/>
      <c r="B50" s="2"/>
      <c r="C50" s="2"/>
    </row>
    <row r="51">
      <c r="A51" s="2"/>
      <c r="B51" s="2"/>
      <c r="C51" s="2"/>
    </row>
    <row r="52">
      <c r="A52" s="2"/>
      <c r="B52" s="2"/>
      <c r="C52" s="2"/>
    </row>
    <row r="53">
      <c r="A53" s="2"/>
      <c r="B53" s="2"/>
      <c r="C53" s="2"/>
    </row>
    <row r="54">
      <c r="A54" s="2"/>
      <c r="B54" s="2"/>
      <c r="C54" s="2"/>
    </row>
    <row r="55">
      <c r="A55" s="2"/>
      <c r="B55" s="2"/>
      <c r="C55" s="2"/>
    </row>
    <row r="56">
      <c r="A56" s="2"/>
      <c r="B56" s="2"/>
      <c r="C56" s="2"/>
    </row>
    <row r="57">
      <c r="A57" s="2"/>
      <c r="B57" s="2"/>
      <c r="C57" s="2"/>
    </row>
    <row r="58">
      <c r="A58" s="2"/>
      <c r="B58" s="2"/>
      <c r="C58" s="2"/>
    </row>
    <row r="59">
      <c r="A59" s="2"/>
      <c r="B59" s="2"/>
      <c r="C59" s="2"/>
    </row>
    <row r="60">
      <c r="A60" s="2"/>
      <c r="B60" s="2"/>
      <c r="C60" s="2"/>
    </row>
    <row r="61">
      <c r="A61" s="2"/>
      <c r="B61" s="2"/>
      <c r="C61" s="2"/>
    </row>
    <row r="62">
      <c r="A62" s="2"/>
      <c r="B62" s="2"/>
      <c r="C62" s="2"/>
    </row>
    <row r="63">
      <c r="A63" s="2"/>
      <c r="B63" s="2"/>
      <c r="C63" s="2"/>
    </row>
    <row r="64">
      <c r="A64" s="2"/>
      <c r="B64" s="2"/>
      <c r="C64" s="2"/>
    </row>
    <row r="65">
      <c r="A65" s="2"/>
      <c r="B65" s="2"/>
      <c r="C65" s="2"/>
    </row>
    <row r="66">
      <c r="A66" s="2"/>
      <c r="B66" s="2"/>
      <c r="C66" s="2"/>
    </row>
    <row r="67">
      <c r="A67" s="2"/>
      <c r="B67" s="2"/>
      <c r="C67" s="2"/>
    </row>
    <row r="68">
      <c r="A68" s="2"/>
      <c r="B68" s="2"/>
      <c r="C68" s="2"/>
    </row>
    <row r="69">
      <c r="A69" s="2"/>
      <c r="B69" s="2"/>
      <c r="C69" s="2"/>
    </row>
    <row r="70">
      <c r="A70" s="2"/>
      <c r="B70" s="2"/>
      <c r="C70" s="2"/>
    </row>
    <row r="71">
      <c r="A71" s="2"/>
      <c r="B71" s="2"/>
      <c r="C71" s="2"/>
    </row>
    <row r="72">
      <c r="A72" s="2"/>
      <c r="B72" s="2"/>
      <c r="C72" s="2"/>
    </row>
    <row r="73">
      <c r="A73" s="2"/>
      <c r="B73" s="2"/>
      <c r="C73" s="2"/>
    </row>
    <row r="74">
      <c r="A74" s="2"/>
      <c r="B74" s="2"/>
      <c r="C74" s="2"/>
    </row>
    <row r="75">
      <c r="A75" s="2"/>
      <c r="B75" s="2"/>
      <c r="C75" s="2"/>
    </row>
    <row r="76">
      <c r="A76" s="2"/>
      <c r="B76" s="2"/>
      <c r="C76" s="2"/>
    </row>
    <row r="77">
      <c r="A77" s="2"/>
      <c r="B77" s="2"/>
      <c r="C77" s="2"/>
    </row>
    <row r="78">
      <c r="A78" s="2"/>
      <c r="B78" s="2"/>
      <c r="C78" s="2"/>
    </row>
    <row r="79">
      <c r="A79" s="2"/>
      <c r="B79" s="2"/>
      <c r="C79" s="2"/>
    </row>
    <row r="80">
      <c r="A80" s="2"/>
      <c r="B80" s="2"/>
      <c r="C80" s="2"/>
    </row>
    <row r="81">
      <c r="A81" s="2"/>
      <c r="B81" s="2"/>
      <c r="C81" s="2"/>
    </row>
    <row r="82">
      <c r="A82" s="2"/>
      <c r="B82" s="2"/>
      <c r="C82" s="2"/>
    </row>
    <row r="83">
      <c r="A83" s="2"/>
      <c r="B83" s="2"/>
      <c r="C83" s="2"/>
    </row>
    <row r="84">
      <c r="A84" s="2"/>
      <c r="B84" s="2"/>
      <c r="C84" s="2"/>
    </row>
    <row r="85">
      <c r="A85" s="2"/>
      <c r="B85" s="2"/>
      <c r="C85" s="2"/>
    </row>
    <row r="86">
      <c r="A86" s="2"/>
      <c r="B86" s="2"/>
      <c r="C86" s="2"/>
    </row>
    <row r="87">
      <c r="A87" s="2"/>
      <c r="B87" s="2"/>
      <c r="C87" s="2"/>
    </row>
    <row r="88">
      <c r="A88" s="2"/>
      <c r="B88" s="2"/>
      <c r="C88" s="2"/>
    </row>
    <row r="89">
      <c r="A89" s="2"/>
      <c r="B89" s="2"/>
      <c r="C89" s="2"/>
    </row>
    <row r="90">
      <c r="A90" s="2"/>
      <c r="B90" s="2"/>
      <c r="C90" s="2"/>
    </row>
    <row r="91">
      <c r="A91" s="2"/>
      <c r="B91" s="2"/>
      <c r="C91" s="2"/>
    </row>
    <row r="92">
      <c r="A92" s="2"/>
      <c r="B92" s="2"/>
      <c r="C92" s="2"/>
    </row>
    <row r="93">
      <c r="A93" s="2"/>
      <c r="B93" s="2"/>
      <c r="C93" s="2"/>
    </row>
    <row r="94">
      <c r="A94" s="2"/>
      <c r="B94" s="2"/>
      <c r="C94" s="2"/>
    </row>
    <row r="95">
      <c r="A95" s="2"/>
      <c r="B95" s="2"/>
      <c r="C95" s="2"/>
    </row>
    <row r="96">
      <c r="A96" s="2"/>
      <c r="B96" s="2"/>
      <c r="C96" s="2"/>
    </row>
    <row r="97">
      <c r="A97" s="2"/>
      <c r="B97" s="2"/>
      <c r="C97" s="2"/>
    </row>
    <row r="98">
      <c r="A98" s="2"/>
      <c r="B98" s="2"/>
      <c r="C98" s="2"/>
    </row>
    <row r="99">
      <c r="A99" s="2"/>
      <c r="B99" s="2"/>
      <c r="C99" s="2"/>
    </row>
    <row r="100">
      <c r="A100" s="2"/>
      <c r="B100" s="2"/>
      <c r="C100" s="2"/>
    </row>
    <row r="101">
      <c r="A101" s="2"/>
      <c r="B101" s="2"/>
      <c r="C101" s="2"/>
    </row>
    <row r="102">
      <c r="A102" s="2"/>
      <c r="B102" s="2"/>
      <c r="C102" s="2"/>
    </row>
    <row r="103">
      <c r="A103" s="2"/>
      <c r="B103" s="2"/>
      <c r="C103" s="2"/>
    </row>
    <row r="104">
      <c r="A104" s="2"/>
      <c r="B104" s="2"/>
      <c r="C104" s="2"/>
    </row>
    <row r="105">
      <c r="A105" s="2"/>
      <c r="B105" s="2"/>
      <c r="C105" s="2"/>
    </row>
  </sheetData>
  <mergeCells>
    <mergeCell ref="A1:C1"/>
    <mergeCell ref="A2:C2"/>
  </mergeCells>
  <hyperlinks>
    <hyperlink ref="A3" location="'Review Brief'!A1"/>
    <hyperlink ref="B3" location="'Field Guide'!A1"/>
    <hyperlink ref="C3" location="'Worked Example'!A1"/>
    <hyperlink ref="A22" location="'Review Brief'!A1"/>
    <hyperlink ref="A23" location="'Review Summary'!A1"/>
    <hyperlink ref="A24" location="'Claims'!A1"/>
    <hyperlink ref="A25" location="'Risks &amp; Controls'!A1"/>
    <hyperlink ref="A26" location="'Evidence'!A1"/>
    <hyperlink ref="A27" location="'Tests'!A1"/>
    <hyperlink ref="A28" location="'Human Oversight'!A1"/>
    <hyperlink ref="A29" location="'Findings'!A1"/>
    <hyperlink ref="A30" location="'Decisions'!A1"/>
    <hyperlink ref="A31" location="'Field Guide'!A1"/>
    <hyperlink ref="A32" location="'Review Library'!A1"/>
    <hyperlink ref="A33" location="'Worked Example'!A1"/>
    <hyperlink ref="A34" location="'Sources &amp; Method'!A1"/>
    <hyperlink ref="A35" location="'AML Workflow'!A1"/>
    <hyperlink ref="A36" location="'Model &amp; Data Events'!A1"/>
  </hyperlinks>
  <pageMargins left="0.7" right="0.7" top="0.75" bottom="0.75" header="0.3" footer="0.3"/>
</worksheet>
</file>

<file path=xl/worksheets/sheet2.xml><?xml version="1.0" encoding="utf-8"?>
<worksheet xmlns="http://schemas.openxmlformats.org/spreadsheetml/2006/main">
  <sheetPr>
    <tabColor rgb="FF111827"/>
  </sheetPr>
  <sheetViews>
    <sheetView showGridLines="0" workbookViewId="0" zoomScale="100"/>
  </sheetViews>
  <sheetFormatPr defaultRowHeight="15"/>
  <cols>
    <col min="1" max="1" width="30" hidden="0" customWidth="1"/>
    <col min="2" max="2" width="55" hidden="0" customWidth="1"/>
    <col min="3" max="3" width="68" hidden="0" customWidth="1"/>
  </cols>
  <sheetData>
    <row r="1" ht="32" customHeight="1">
      <c r="A1" s="3" t="str">
        <v>AML AI assurance review brief</v>
      </c>
      <c r="B1" s="63"/>
      <c r="C1" s="63"/>
    </row>
    <row r="2" ht="48" customHeight="1">
      <c r="A2" s="64" t="str">
        <v>Define one bounded review of an AI-supported AML monitoring or alert-review use. Complete amber cells; use the snapshot date for timing measures.</v>
      </c>
      <c r="B2" s="25"/>
      <c r="C2" s="25"/>
    </row>
    <row r="3" ht="32" customHeight="1">
      <c r="A3" s="5" t="str">
        <v>Start Here</v>
      </c>
      <c r="B3" s="5" t="str">
        <v>Field Guide — example inputs</v>
      </c>
      <c r="C3" s="5" t="str">
        <v>Worked Example — complete review</v>
      </c>
    </row>
    <row r="4">
      <c r="A4" s="2"/>
      <c r="B4" s="2"/>
      <c r="C4" s="2"/>
    </row>
    <row r="5" ht="30" customHeight="1">
      <c r="A5" s="7" t="str">
        <v>Field</v>
      </c>
      <c r="B5" s="7" t="str">
        <v>Your review</v>
      </c>
      <c r="C5" s="7" t="str">
        <v>What to record</v>
      </c>
    </row>
    <row r="6" ht="43" customHeight="1">
      <c r="A6" s="26" t="str">
        <v>Review ID</v>
      </c>
      <c r="B6" s="11"/>
      <c r="C6" s="27" t="str">
        <v>Use a stable ID, for example AML-REV-001.</v>
      </c>
    </row>
    <row r="7" ht="43" customHeight="1">
      <c r="A7" s="26" t="str">
        <v>System / use-case ID</v>
      </c>
      <c r="B7" s="11"/>
      <c r="C7" s="27" t="str">
        <v>Use the inventory or governance ID consistently across records.</v>
      </c>
    </row>
    <row r="8" ht="43" customHeight="1">
      <c r="A8" s="26" t="str">
        <v>System / workflow name</v>
      </c>
      <c r="B8" s="11"/>
      <c r="C8" s="27" t="str">
        <v>Name the monitoring, prioritization, triage or analyst-assist workflow being assessed.</v>
      </c>
    </row>
    <row r="9" ht="43" customHeight="1">
      <c r="A9" s="26" t="str">
        <v>Business / AML owner</v>
      </c>
      <c r="B9" s="11"/>
      <c r="C9" s="27" t="str">
        <v>Person accountable for the workflow and its financial-crime outcomes.</v>
      </c>
    </row>
    <row r="10" ht="43" customHeight="1">
      <c r="A10" s="26" t="str">
        <v>Review lead</v>
      </c>
      <c r="B10" s="11"/>
      <c r="C10" s="27" t="str">
        <v>Person coordinating evidence, testing and findings.</v>
      </c>
    </row>
    <row r="11" ht="43" customHeight="1">
      <c r="A11" s="26" t="str">
        <v>Decision owner</v>
      </c>
      <c r="B11" s="11"/>
      <c r="C11" s="27" t="str">
        <v>Person authorized to approve, restrict, defer or decline the reviewed use.</v>
      </c>
    </row>
    <row r="12" ht="43" customHeight="1">
      <c r="A12" s="26" t="str">
        <v>Review purpose</v>
      </c>
      <c r="B12" s="11"/>
      <c r="C12" s="27" t="str">
        <v>State the assurance or governance decision this review will support.</v>
      </c>
    </row>
    <row r="13" ht="43" customHeight="1">
      <c r="A13" s="26" t="str">
        <v>AML workflow and decision</v>
      </c>
      <c r="B13" s="11"/>
      <c r="C13" s="27" t="str">
        <v>Identify the stage being supported: monitoring, alert prioritization, alert review, escalation, case support or another bounded use.</v>
      </c>
    </row>
    <row r="14" ht="43" customHeight="1">
      <c r="A14" s="26" t="str">
        <v>Monitoring population / scope</v>
      </c>
      <c r="B14" s="11"/>
      <c r="C14" s="27" t="str">
        <v>Define products, channels, customer/risk segments, geographies, typologies and review period. Include lower-ranked, suppressed and unalerted activity relevant to the claim; justify exclusions.</v>
      </c>
    </row>
    <row r="15" ht="43" customHeight="1">
      <c r="A15" s="26" t="str">
        <v>System type</v>
      </c>
      <c r="B15" s="11"/>
      <c r="C15" s="27" t="str">
        <v>Rule-based, statistical/ML model, GenAI/LLM, graph method, hybrid workflow or other.</v>
      </c>
    </row>
    <row r="16" ht="43" customHeight="1">
      <c r="A16" s="26" t="str">
        <v>AI / automation role</v>
      </c>
      <c r="B16" s="11"/>
      <c r="C16" s="27" t="str">
        <v>State what the component detects, scores, ranks, summarizes, recommends or executes.</v>
      </c>
    </row>
    <row r="17" ht="43" customHeight="1">
      <c r="A17" s="26" t="str">
        <v>System boundary</v>
      </c>
      <c r="B17" s="11"/>
      <c r="C17" s="27" t="str">
        <v>Include upstream data, models/rules, queues, analyst interfaces, downstream case tools and material human steps.</v>
      </c>
    </row>
    <row r="18" ht="43" customHeight="1">
      <c r="A18" s="26" t="str">
        <v>Version and configuration</v>
      </c>
      <c r="B18" s="11"/>
      <c r="C18" s="27" t="str">
        <v>Record model, rules, thresholds, prompts, retrieval sources, vendor release and relevant settings.</v>
      </c>
    </row>
    <row r="19" ht="43" customHeight="1">
      <c r="A19" s="26" t="str">
        <v>Data, labels and access</v>
      </c>
      <c r="B19" s="11"/>
      <c r="C19" s="27" t="str">
        <v>Record inputs, lineage, joins, timing, access and label definitions/maturity. SAR filing and analyst disposition are process labels; explain what they can and cannot establish about illicit activity.</v>
      </c>
    </row>
    <row r="20" ht="43" customHeight="1">
      <c r="A20" s="26" t="str">
        <v>Alert / case workflow</v>
      </c>
      <c r="B20" s="11"/>
      <c r="C20" s="27" t="str">
        <v>Map generation, ranking, suppression, queue handling, review, escalation and authorized decisions. Identify filing/timing ownership and fallback routes when the AI, data feed or queue fails.</v>
      </c>
    </row>
    <row r="21" ht="43" customHeight="1">
      <c r="A21" s="26" t="str">
        <v>Human authority</v>
      </c>
      <c r="B21" s="11"/>
      <c r="C21" s="27" t="str">
        <v>Identify review, hold, override, escalation, reassignment and final decision powers.</v>
      </c>
    </row>
    <row r="22" ht="43" customHeight="1">
      <c r="A22" s="26" t="str">
        <v>Suppliers and dependencies</v>
      </c>
      <c r="B22" s="11"/>
      <c r="C22" s="27" t="str">
        <v>List providers, monitoring platforms, models, data services, interfaces and shared services.</v>
      </c>
    </row>
    <row r="23" ht="43" customHeight="1">
      <c r="A23" s="26" t="str">
        <v>Applicable criteria</v>
      </c>
      <c r="B23" s="11"/>
      <c r="C23" s="27" t="str">
        <v>State jurisdiction, legal entity/type and regulator. Separate binding requirements, internal risk-based policies and voluntary guidance; name each criterion/version and approved test threshold.</v>
      </c>
    </row>
    <row r="24" ht="43" customHeight="1">
      <c r="A24" s="26" t="str">
        <v>Review period</v>
      </c>
      <c r="B24" s="11"/>
      <c r="C24" s="27" t="str">
        <v>Define the time window covered by evidence and testing.</v>
      </c>
    </row>
    <row r="25" ht="43" customHeight="1">
      <c r="A25" s="26" t="str">
        <v>Earlier assessments reused</v>
      </c>
      <c r="B25" s="11"/>
      <c r="C25" s="27" t="str">
        <v>Identify prior validation, audit, QA or assurance work reused; specify its scope, evidence roots and fresh checks.</v>
      </c>
    </row>
    <row r="26" ht="43" customHeight="1">
      <c r="A26" s="26" t="str">
        <v>Exclusions</v>
      </c>
      <c r="B26" s="11"/>
      <c r="C26" s="27" t="str">
        <v>State exclusions and accountable owners. This monitoring/alert review does not cover the full AML program; identify separately assessed CDD, sanctions, filing and other obligations where relevant.</v>
      </c>
    </row>
    <row r="27" ht="43" customHeight="1">
      <c r="A27" s="26" t="str">
        <v>Reassessment triggers</v>
      </c>
      <c r="B27" s="11"/>
      <c r="C27" s="27" t="str">
        <v>Include model/rule/prompt releases, missing data, drift, overdue queues, vendor changes, incidents and failed controls. Name the owner, containment/fallback and decision requiring reconsideration.</v>
      </c>
    </row>
    <row r="28" ht="43" customHeight="1">
      <c r="A28" s="26" t="str">
        <v>Review snapshot date</v>
      </c>
      <c r="B28" s="23" t="n">
        <f>TODAY()</f>
        <v>46297</v>
      </c>
      <c r="C28" s="27" t="str">
        <v>Set a fixed date for a review snapshot or use today for active tracking.</v>
      </c>
    </row>
    <row r="29" ht="43" customHeight="1">
      <c r="A29" s="26" t="str">
        <v>Target decision date</v>
      </c>
      <c r="B29" s="23"/>
      <c r="C29" s="27" t="str">
        <v>Date needed by the decision owner.</v>
      </c>
    </row>
    <row r="30" ht="43" customHeight="1">
      <c r="A30" s="26" t="str">
        <v>Timestamp timezone</v>
      </c>
      <c r="B30" s="11"/>
      <c r="C30" s="27" t="str">
        <v>Record the timezone used for oversight timestamps, for example UTC.</v>
      </c>
    </row>
    <row r="31">
      <c r="A31" s="2" t="str">
        <v>Evidence location and access</v>
      </c>
      <c r="B31" s="2"/>
      <c r="C31" s="2" t="str">
        <v>Reference controlled repositories, access/retention owners and allowed audiences. Protect SAR confidentiality, including information or links that reveal filing; use fictional/de-identified records for public examples.</v>
      </c>
    </row>
    <row r="32">
      <c r="A32" s="2"/>
      <c r="B32" s="2"/>
      <c r="C32" s="2"/>
    </row>
    <row r="33">
      <c r="A33" s="2"/>
      <c r="B33" s="2"/>
      <c r="C33" s="2"/>
    </row>
    <row r="34">
      <c r="A34" s="2"/>
      <c r="B34" s="2"/>
      <c r="C34" s="2"/>
    </row>
    <row r="35">
      <c r="A35" s="2"/>
      <c r="B35" s="2"/>
      <c r="C35" s="2"/>
    </row>
    <row r="36">
      <c r="A36" s="2"/>
      <c r="B36" s="2"/>
      <c r="C36" s="2"/>
    </row>
    <row r="37">
      <c r="A37" s="2"/>
      <c r="B37" s="2"/>
      <c r="C37" s="2"/>
    </row>
    <row r="38">
      <c r="A38" s="2"/>
      <c r="B38" s="2"/>
      <c r="C38" s="2"/>
    </row>
    <row r="39">
      <c r="A39" s="2"/>
      <c r="B39" s="2"/>
      <c r="C39" s="2"/>
    </row>
    <row r="40">
      <c r="A40" s="2"/>
      <c r="B40" s="2"/>
      <c r="C40" s="2"/>
    </row>
    <row r="41">
      <c r="A41" s="2"/>
      <c r="B41" s="2"/>
      <c r="C41" s="2"/>
    </row>
    <row r="42">
      <c r="A42" s="2"/>
      <c r="B42" s="2"/>
      <c r="C42" s="2"/>
    </row>
    <row r="43">
      <c r="A43" s="2"/>
      <c r="B43" s="2"/>
      <c r="C43" s="2"/>
    </row>
    <row r="44">
      <c r="A44" s="2"/>
      <c r="B44" s="2"/>
      <c r="C44" s="2"/>
    </row>
    <row r="45">
      <c r="A45" s="2"/>
      <c r="B45" s="2"/>
      <c r="C45" s="2"/>
    </row>
    <row r="46">
      <c r="A46" s="2"/>
      <c r="B46" s="2"/>
      <c r="C46" s="2"/>
    </row>
    <row r="47">
      <c r="A47" s="2"/>
      <c r="B47" s="2"/>
      <c r="C47" s="2"/>
    </row>
    <row r="48">
      <c r="A48" s="2"/>
      <c r="B48" s="2"/>
      <c r="C48" s="2"/>
    </row>
    <row r="49">
      <c r="A49" s="2"/>
      <c r="B49" s="2"/>
      <c r="C49" s="2"/>
    </row>
    <row r="50">
      <c r="A50" s="2"/>
      <c r="B50" s="2"/>
      <c r="C50" s="2"/>
    </row>
    <row r="51">
      <c r="A51" s="2"/>
      <c r="B51" s="2"/>
      <c r="C51" s="2"/>
    </row>
    <row r="52">
      <c r="A52" s="2"/>
      <c r="B52" s="2"/>
      <c r="C52" s="2"/>
    </row>
    <row r="53">
      <c r="A53" s="2"/>
      <c r="B53" s="2"/>
      <c r="C53" s="2"/>
    </row>
    <row r="54">
      <c r="A54" s="2"/>
      <c r="B54" s="2"/>
      <c r="C54" s="2"/>
    </row>
    <row r="55">
      <c r="A55" s="2"/>
      <c r="B55" s="2"/>
      <c r="C55" s="2"/>
    </row>
    <row r="56">
      <c r="A56" s="2"/>
      <c r="B56" s="2"/>
      <c r="C56" s="2"/>
    </row>
    <row r="57">
      <c r="A57" s="2"/>
      <c r="B57" s="2"/>
      <c r="C57" s="2"/>
    </row>
    <row r="58">
      <c r="A58" s="2"/>
      <c r="B58" s="2"/>
      <c r="C58" s="2"/>
    </row>
    <row r="59">
      <c r="A59" s="2"/>
      <c r="B59" s="2"/>
      <c r="C59" s="2"/>
    </row>
    <row r="60">
      <c r="A60" s="2"/>
      <c r="B60" s="2"/>
      <c r="C60" s="2"/>
    </row>
    <row r="61">
      <c r="A61" s="2"/>
      <c r="B61" s="2"/>
      <c r="C61" s="2"/>
    </row>
    <row r="62">
      <c r="A62" s="2"/>
      <c r="B62" s="2"/>
      <c r="C62" s="2"/>
    </row>
    <row r="63">
      <c r="A63" s="2"/>
      <c r="B63" s="2"/>
      <c r="C63" s="2"/>
    </row>
    <row r="64">
      <c r="A64" s="2"/>
      <c r="B64" s="2"/>
      <c r="C64" s="2"/>
    </row>
    <row r="65">
      <c r="A65" s="2"/>
      <c r="B65" s="2"/>
      <c r="C65" s="2"/>
    </row>
    <row r="66">
      <c r="A66" s="2"/>
      <c r="B66" s="2"/>
      <c r="C66" s="2"/>
    </row>
    <row r="67">
      <c r="A67" s="2"/>
      <c r="B67" s="2"/>
      <c r="C67" s="2"/>
    </row>
    <row r="68">
      <c r="A68" s="2"/>
      <c r="B68" s="2"/>
      <c r="C68" s="2"/>
    </row>
    <row r="69">
      <c r="A69" s="2"/>
      <c r="B69" s="2"/>
      <c r="C69" s="2"/>
    </row>
    <row r="70">
      <c r="A70" s="2"/>
      <c r="B70" s="2"/>
      <c r="C70" s="2"/>
    </row>
    <row r="71">
      <c r="A71" s="2"/>
      <c r="B71" s="2"/>
      <c r="C71" s="2"/>
    </row>
    <row r="72">
      <c r="A72" s="2"/>
      <c r="B72" s="2"/>
      <c r="C72" s="2"/>
    </row>
    <row r="73">
      <c r="A73" s="2"/>
      <c r="B73" s="2"/>
      <c r="C73" s="2"/>
    </row>
    <row r="74">
      <c r="A74" s="2"/>
      <c r="B74" s="2"/>
      <c r="C74" s="2"/>
    </row>
    <row r="75">
      <c r="A75" s="2"/>
      <c r="B75" s="2"/>
      <c r="C75" s="2"/>
    </row>
    <row r="76">
      <c r="A76" s="2"/>
      <c r="B76" s="2"/>
      <c r="C76" s="2"/>
    </row>
    <row r="77">
      <c r="A77" s="2"/>
      <c r="B77" s="2"/>
      <c r="C77" s="2"/>
    </row>
    <row r="78">
      <c r="A78" s="2"/>
      <c r="B78" s="2"/>
      <c r="C78" s="2"/>
    </row>
    <row r="79">
      <c r="A79" s="2"/>
      <c r="B79" s="2"/>
      <c r="C79" s="2"/>
    </row>
    <row r="80">
      <c r="A80" s="2"/>
      <c r="B80" s="2"/>
      <c r="C80" s="2"/>
    </row>
    <row r="81">
      <c r="A81" s="2"/>
      <c r="B81" s="2"/>
      <c r="C81" s="2"/>
    </row>
    <row r="82">
      <c r="A82" s="2"/>
      <c r="B82" s="2"/>
      <c r="C82" s="2"/>
    </row>
    <row r="83">
      <c r="A83" s="2"/>
      <c r="B83" s="2"/>
      <c r="C83" s="2"/>
    </row>
    <row r="84">
      <c r="A84" s="2"/>
      <c r="B84" s="2"/>
      <c r="C84" s="2"/>
    </row>
    <row r="85">
      <c r="A85" s="2"/>
      <c r="B85" s="2"/>
      <c r="C85" s="2"/>
    </row>
    <row r="86">
      <c r="A86" s="2"/>
      <c r="B86" s="2"/>
      <c r="C86" s="2"/>
    </row>
    <row r="87">
      <c r="A87" s="2"/>
      <c r="B87" s="2"/>
      <c r="C87" s="2"/>
    </row>
    <row r="88">
      <c r="A88" s="2"/>
      <c r="B88" s="2"/>
      <c r="C88" s="2"/>
    </row>
    <row r="89">
      <c r="A89" s="2"/>
      <c r="B89" s="2"/>
      <c r="C89" s="2"/>
    </row>
    <row r="90">
      <c r="A90" s="2"/>
      <c r="B90" s="2"/>
      <c r="C90" s="2"/>
    </row>
    <row r="91">
      <c r="A91" s="2"/>
      <c r="B91" s="2"/>
      <c r="C91" s="2"/>
    </row>
    <row r="92">
      <c r="A92" s="2"/>
      <c r="B92" s="2"/>
      <c r="C92" s="2"/>
    </row>
    <row r="93">
      <c r="A93" s="2"/>
      <c r="B93" s="2"/>
      <c r="C93" s="2"/>
    </row>
    <row r="94">
      <c r="A94" s="2"/>
      <c r="B94" s="2"/>
      <c r="C94" s="2"/>
    </row>
    <row r="95">
      <c r="A95" s="2"/>
      <c r="B95" s="2"/>
      <c r="C95" s="2"/>
    </row>
    <row r="96">
      <c r="A96" s="2"/>
      <c r="B96" s="2"/>
      <c r="C96" s="2"/>
    </row>
    <row r="97">
      <c r="A97" s="2"/>
      <c r="B97" s="2"/>
      <c r="C97" s="2"/>
    </row>
    <row r="98">
      <c r="A98" s="2"/>
      <c r="B98" s="2"/>
      <c r="C98" s="2"/>
    </row>
    <row r="99">
      <c r="A99" s="2"/>
      <c r="B99" s="2"/>
      <c r="C99" s="2"/>
    </row>
    <row r="100">
      <c r="A100" s="2"/>
      <c r="B100" s="2"/>
      <c r="C100" s="2"/>
    </row>
    <row r="101">
      <c r="A101" s="2"/>
      <c r="B101" s="2"/>
      <c r="C101" s="2"/>
    </row>
    <row r="102">
      <c r="A102" s="2"/>
      <c r="B102" s="2"/>
      <c r="C102" s="2"/>
    </row>
    <row r="103">
      <c r="A103" s="2"/>
      <c r="B103" s="2"/>
      <c r="C103" s="2"/>
    </row>
    <row r="104">
      <c r="A104" s="2"/>
      <c r="B104" s="2"/>
      <c r="C104" s="2"/>
    </row>
    <row r="105">
      <c r="A105" s="2"/>
      <c r="B105" s="2"/>
      <c r="C105" s="2"/>
    </row>
  </sheetData>
  <mergeCells>
    <mergeCell ref="A1:C1"/>
    <mergeCell ref="A2:C2"/>
  </mergeCells>
  <dataValidations count="1">
    <dataValidation type="decimal" operator="between" allowBlank="1" showErrorMessage="1" showInputMessage="1" errorStyle="stop" errorTitle="Enter an Excel date" error="Enter a real Excel date rather than text." promptTitle="Date or timestamp" prompt="Enter a date such as 2026-10-02. Timestamps use the Review Brief timezone." sqref="B28:B29">
      <formula1>1</formula1>
      <formula2>2958465</formula2>
    </dataValidation>
  </dataValidations>
  <hyperlinks>
    <hyperlink ref="A3" location="'Start Here'!A1"/>
    <hyperlink ref="B3" location="'Field Guide'!A6"/>
    <hyperlink ref="C3" location="'Worked Example'!A1"/>
  </hyperlinks>
  <pageMargins left="0.7" right="0.7" top="0.75" bottom="0.75" header="0.3" footer="0.3"/>
</worksheet>
</file>

<file path=xl/worksheets/sheet3.xml><?xml version="1.0" encoding="utf-8"?>
<worksheet xmlns="http://schemas.openxmlformats.org/spreadsheetml/2006/main">
  <sheetPr>
    <tabColor rgb="FF111827"/>
  </sheetPr>
  <sheetViews>
    <sheetView showGridLines="0" workbookViewId="0" zoomScale="100"/>
  </sheetViews>
  <sheetFormatPr defaultRowHeight="15"/>
  <cols>
    <col min="1" max="1" width="42" hidden="0" customWidth="1"/>
    <col min="2" max="2" width="25" hidden="0" customWidth="1"/>
    <col min="3" max="3" width="82" hidden="0" customWidth="1"/>
  </cols>
  <sheetData>
    <row r="1" ht="32" customHeight="1">
      <c r="A1" s="3" t="str">
        <v>Review summary</v>
      </c>
      <c r="B1" s="63"/>
      <c r="C1" s="63"/>
    </row>
    <row r="2" ht="48" customHeight="1">
      <c r="A2" s="64" t="str">
        <v>Record the overall AML AI assurance decision here. Claim-level decisions and link records remain in Decisions.</v>
      </c>
      <c r="B2" s="25"/>
      <c r="C2" s="25"/>
    </row>
    <row r="3" ht="32" customHeight="1">
      <c r="A3" s="5" t="str">
        <v>Start Here</v>
      </c>
      <c r="B3" s="2"/>
      <c r="C3" s="5" t="str">
        <v>Field Guide — entry examples</v>
      </c>
    </row>
    <row r="4">
      <c r="A4" s="2"/>
      <c r="B4" s="2"/>
      <c r="C4" s="2"/>
    </row>
    <row r="5" ht="32" customHeight="1">
      <c r="A5" s="7" t="str">
        <v>Overall review decision</v>
      </c>
      <c r="B5" s="7"/>
      <c r="C5" s="7"/>
    </row>
    <row r="6" ht="34" customHeight="1">
      <c r="A6" s="2" t="str">
        <v>Overall decision ID</v>
      </c>
      <c r="B6" s="11"/>
      <c r="C6" s="11"/>
    </row>
    <row r="7" ht="34" customHeight="1">
      <c r="A7" s="2" t="str">
        <v>Decision</v>
      </c>
      <c r="B7" s="11"/>
      <c r="C7" s="11"/>
    </row>
    <row r="8" ht="34" customHeight="1">
      <c r="A8" s="2" t="str">
        <v>Decision owner</v>
      </c>
      <c r="B8" s="11"/>
      <c r="C8" s="11"/>
    </row>
    <row r="9" ht="34" customHeight="1">
      <c r="A9" s="2" t="str">
        <v>Decided on</v>
      </c>
      <c r="B9" s="23"/>
      <c r="C9" s="11"/>
    </row>
    <row r="10" ht="58" customHeight="1">
      <c r="A10" s="2" t="str">
        <v>Basis and remaining limits</v>
      </c>
      <c r="B10" s="11"/>
      <c r="C10" s="11"/>
    </row>
    <row r="11" ht="58" customHeight="1">
      <c r="A11" s="2" t="str">
        <v>Conditions / accepted risk</v>
      </c>
      <c r="B11" s="11"/>
      <c r="C11" s="11"/>
    </row>
    <row r="12" ht="58" customHeight="1">
      <c r="A12" s="2" t="str">
        <v>Authorized scope</v>
      </c>
      <c r="B12" s="11"/>
      <c r="C12" s="11"/>
    </row>
    <row r="13" ht="34" customHeight="1">
      <c r="A13" s="2" t="str">
        <v>Next review</v>
      </c>
      <c r="B13" s="23"/>
      <c r="C13" s="11"/>
    </row>
    <row r="14" ht="58" customHeight="1">
      <c r="A14" s="2" t="str">
        <v>Reassessment triggers</v>
      </c>
      <c r="B14" s="11"/>
      <c r="C14" s="11"/>
    </row>
    <row r="15" ht="46" customHeight="1">
      <c r="A15" s="29" t="str">
        <v>Linked Finding IDs (auto)</v>
      </c>
      <c r="B15" s="21" t="str">
        <f>IF(OR($B$6="",COUNTIFS(DecisionFindingLinks[Decision ID],$B$6,DecisionFindingLinks[Finding ID],"&lt;&gt;")=0),"",INDEX(DecisionFindingLinks[Linked findings (auto)],MATCH($B$6&amp;"__"&amp;COUNTIFS(DecisionFindingLinks[Decision ID],$B$6,DecisionFindingLinks[Finding ID],"&lt;&gt;"),DecisionFindingLinks[Decision link key (auto)],0)))</f>
      </c>
      <c r="C15" s="21"/>
    </row>
    <row r="16" ht="46" customHeight="1">
      <c r="A16" s="29" t="str">
        <v>Linked Evidence IDs (auto)</v>
      </c>
      <c r="B16" s="21" t="str">
        <f>IF(OR($B$6="",COUNTIFS(DecisionSupportLinks[Decision ID],$B$6,DecisionSupportLinks[Record type],"Evidence",DecisionSupportLinks[Record ID],"&lt;&gt;")=0),"",INDEX(DecisionSupportLinks[Linked IDs (auto)],MATCH($B$6&amp;"__Evidence__"&amp;COUNTIFS(DecisionSupportLinks[Decision ID],$B$6,DecisionSupportLinks[Record type],"Evidence",DecisionSupportLinks[Record ID],"&lt;&gt;"),DecisionSupportLinks[Decision link key (auto)],0)))</f>
      </c>
      <c r="C16" s="21"/>
    </row>
    <row r="17" ht="46" customHeight="1">
      <c r="A17" s="29" t="str">
        <v>Linked Test IDs (auto)</v>
      </c>
      <c r="B17" s="21" t="str">
        <f>IF(OR($B$6="",COUNTIFS(DecisionSupportLinks[Decision ID],$B$6,DecisionSupportLinks[Record type],"Test",DecisionSupportLinks[Record ID],"&lt;&gt;")=0),"",INDEX(DecisionSupportLinks[Linked IDs (auto)],MATCH($B$6&amp;"__Test__"&amp;COUNTIFS(DecisionSupportLinks[Decision ID],$B$6,DecisionSupportLinks[Record type],"Test",DecisionSupportLinks[Record ID],"&lt;&gt;"),DecisionSupportLinks[Decision link key (auto)],0)))</f>
      </c>
      <c r="C17" s="21"/>
    </row>
    <row r="18" ht="46" customHeight="1">
      <c r="A18" s="2" t="str">
        <v>Record check (auto)</v>
      </c>
      <c r="B18" s="21" t="str">
        <f>IF(COUNTA(B6:B14)=0,"",IF(B6="","Add overall decision ID; ","")&amp;IF(AND(B6&lt;&gt;"",COUNTIF(DecisionsTable[Decision ID],B6)&gt;0),"Decision ID already used; ","")&amp;IF(B7="","Select decision; ","")&amp;IF(B8="","Assign decision owner; ","")&amp;IF(B9="","Set decision date; ","")&amp;IF(B10="","Record basis; ","")&amp;IF(AND(OR(B7="Proceed with conditions",B7="Restrict"),B11=""),"State conditions; ","")&amp;IF(B12="","Define authorized scope; ","")&amp;IF(B13="","Set next review; ","")&amp;IF(B14="","Set triggers; ","")&amp;IF((SUMIFS(DecisionFindingLinks[Link issues (auto)],DecisionFindingLinks[Decision ID],$B$6)+SUMIFS(DecisionSupportLinks[Link issues (auto)],DecisionSupportLinks[Decision ID],$B$6))&gt;0,"Resolve decision links; ",""))</f>
      </c>
      <c r="C18" s="21"/>
    </row>
    <row r="19" ht="40" customHeight="1">
      <c r="A19" s="30" t="str">
        <v>Decision record links</v>
      </c>
      <c r="B19" s="25" t="str">
        <v>Enter finding links and Evidence/Test references in Decisions. Each link records its role or relevance.</v>
      </c>
      <c r="C19" s="25"/>
    </row>
    <row r="20">
      <c r="A20" s="2"/>
      <c r="B20" s="2"/>
      <c r="C20" s="2"/>
    </row>
    <row r="21" ht="30" customHeight="1">
      <c r="A21" s="7" t="str">
        <v>Measure</v>
      </c>
      <c r="B21" s="7" t="str">
        <v>Current value</v>
      </c>
      <c r="C21" s="7" t="str">
        <v>Use in the review</v>
      </c>
    </row>
    <row r="22" ht="36" customHeight="1">
      <c r="A22" s="25" t="str">
        <v>Review status</v>
      </c>
      <c r="B22" s="21" t="str">
        <f>IF(COUNTIF(ClaimsTable[Claim ID],"&lt;&gt;")=0,"No claims entered",IF(B7="","Review in progress",IF(B18&lt;&gt;"","Complete overall decision","Overall decision recorded")))</f>
        <v>No claims entered</v>
      </c>
      <c r="C22" s="27" t="str">
        <v>Complete Review Brief and Claims to begin.</v>
      </c>
    </row>
    <row r="23" ht="36" customHeight="1">
      <c r="A23" s="25" t="str">
        <v>Snapshot date</v>
      </c>
      <c r="B23" s="34" t="n">
        <f>'Review Brief'!B28</f>
        <v>46297</v>
      </c>
      <c r="C23" s="27" t="str">
        <v>Set a fixed snapshot date in Review Brief before sharing a completed review.</v>
      </c>
    </row>
    <row r="24" ht="36" customHeight="1">
      <c r="A24" s="36" t="str">
        <v>Claims</v>
      </c>
      <c r="B24" s="21" t="n">
        <f>COUNTIF(ClaimsTable[Claim ID],"&lt;&gt;")</f>
        <v>0</v>
      </c>
      <c r="C24" s="27" t="str">
        <v>Use distinct IDs and bounded assertions.</v>
      </c>
    </row>
    <row r="25" ht="36" customHeight="1">
      <c r="A25" s="36" t="str">
        <v>Claims without evidence</v>
      </c>
      <c r="B25" s="21" t="n">
        <f>COUNTIFS(ClaimsTable[Claim ID],"&lt;&gt;",ClaimsTable[Evidence count (auto)],0)</f>
        <v>0</v>
      </c>
      <c r="C25" s="27" t="str">
        <v>Request the artifact or state the missing support.</v>
      </c>
    </row>
    <row r="26" ht="36" customHeight="1">
      <c r="A26" s="36" t="str">
        <v>Claims not fully reviewed</v>
      </c>
      <c r="B26" s="21" t="n">
        <f>COUNTIFS(ClaimsTable[Claim ID],"&lt;&gt;",ClaimsTable[Review status],"&lt;&gt;Reviewed")+COUNTIFS(ClaimsTable[Claim ID],"&lt;&gt;",ClaimsTable[Review status],"Reviewed",ClaimsTable[Record check (auto)],"?*")</f>
        <v>0</v>
      </c>
      <c r="C26" s="27" t="str">
        <v>Complete the judgment, rationale, reviewer and review date.</v>
      </c>
    </row>
    <row r="27" ht="36" customHeight="1">
      <c r="A27" s="36" t="str">
        <v>Evidence records</v>
      </c>
      <c r="B27" s="21" t="n">
        <f>COUNTIF(EvidenceTable[Evidence ID],"&lt;&gt;")</f>
        <v>0</v>
      </c>
      <c r="C27" s="27" t="str">
        <v>Artifact count is not a count of independent corroboration. Inspect root IDs.</v>
      </c>
    </row>
    <row r="28" ht="36" customHeight="1">
      <c r="A28" s="36" t="str">
        <v>Evidence with scope mismatch</v>
      </c>
      <c r="B28" s="21" t="n">
        <f>COUNTIFS(EvidenceTable[Evidence ID],"&lt;&gt;",EvidenceTable[Scope fit],"Mismatch")</f>
        <v>0</v>
      </c>
      <c r="C28" s="27" t="str">
        <v>Resolve version, use or period mismatch before using the result.</v>
      </c>
    </row>
    <row r="29" ht="36" customHeight="1">
      <c r="A29" s="36" t="str">
        <v>Evidence contradicting claims</v>
      </c>
      <c r="B29" s="21" t="n">
        <f>COUNTIFS(EvidenceTable[Evidence ID],"&lt;&gt;",EvidenceTable[Supports claim?],"Contradicts")</f>
        <v>0</v>
      </c>
      <c r="C29" s="27" t="str">
        <v>Inspect contradictory evidence and update the claim or decision.</v>
      </c>
    </row>
    <row r="30" ht="36" customHeight="1">
      <c r="A30" s="36" t="str">
        <v>Tests not meeting criteria</v>
      </c>
      <c r="B30" s="21" t="n">
        <f>COUNTIFS(TestsTable[Test ID],"&lt;&gt;",TestsTable[Result],"Does not meet")</f>
        <v>0</v>
      </c>
      <c r="C30" s="27" t="str">
        <v>Create a finding and specify correction and retest.</v>
      </c>
    </row>
    <row r="31" ht="36" customHeight="1">
      <c r="A31" s="36" t="str">
        <v>Tests not run or inconclusive</v>
      </c>
      <c r="B31" s="21" t="n">
        <f>COUNTIFS(TestsTable[Test ID],"&lt;&gt;",TestsTable[Result],"Not run")+COUNTIFS(TestsTable[Test ID],"&lt;&gt;",TestsTable[Result],"Inconclusive")</f>
        <v>0</v>
      </c>
      <c r="C31" s="27" t="str">
        <v>Decide what additional testing the claim needs.</v>
      </c>
    </row>
    <row r="32" ht="36" customHeight="1">
      <c r="A32" s="36" t="str">
        <v>Open findings</v>
      </c>
      <c r="B32" s="21" t="n">
        <f>COUNTIFS(FindingsTable[Finding ID],"&lt;&gt;",FindingsTable[Status],"&lt;&gt;Closed")+COUNTIF(FindingsTable[Timing (auto)],"Verify closure")</f>
        <v>0</v>
      </c>
      <c r="C32" s="27" t="str">
        <v>Includes deferred findings and closures still needing verification.</v>
      </c>
    </row>
    <row r="33" ht="36" customHeight="1">
      <c r="A33" s="36" t="str">
        <v>Open Critical or High findings</v>
      </c>
      <c r="B33" s="21" t="n">
        <f>COUNTIFS(FindingsTable[Finding ID],"&lt;&gt;",FindingsTable[Priority],"Critical",FindingsTable[Status],"&lt;&gt;Closed")+COUNTIFS(FindingsTable[Finding ID],"&lt;&gt;",FindingsTable[Priority],"High",FindingsTable[Status],"&lt;&gt;Closed")+COUNTIFS(FindingsTable[Priority],"Critical",FindingsTable[Timing (auto)],"Verify closure")+COUNTIFS(FindingsTable[Priority],"High",FindingsTable[Timing (auto)],"Verify closure")</f>
        <v>0</v>
      </c>
      <c r="C33" s="27" t="str">
        <v>Filter Findings by priority and identify the decision impact.</v>
      </c>
    </row>
    <row r="34" ht="36" customHeight="1">
      <c r="A34" s="36" t="str">
        <v>Overdue findings</v>
      </c>
      <c r="B34" s="21" t="n">
        <f>COUNTIF(FindingsTable[Timing (auto)],"Overdue")</f>
        <v>0</v>
      </c>
      <c r="C34" s="27" t="str">
        <v>Review the due date, action owner and current conditions.</v>
      </c>
    </row>
    <row r="35" ht="36" customHeight="1">
      <c r="A35" s="36" t="str">
        <v>Closures needing verification</v>
      </c>
      <c r="B35" s="21" t="n">
        <f>COUNTIF(FindingsTable[Timing (auto)],"Verify closure")</f>
        <v>0</v>
      </c>
      <c r="C35" s="27" t="str">
        <v>Provide closure evidence, a verifier and a date.</v>
      </c>
    </row>
    <row r="36" ht="36" customHeight="1">
      <c r="A36" s="36" t="str">
        <v>Unverified / failed interventions</v>
      </c>
      <c r="B36" s="21" t="n">
        <f>COUNTIFS(OversightTable[Oversight ID],"&lt;&gt;",OversightTable[Verified downstream effect],"Not achieved")+COUNTIFS(OversightTable[Oversight ID],"&lt;&gt;",OversightTable[Verified downstream effect],"Not verified")</f>
        <v>0</v>
      </c>
      <c r="C36" s="27" t="str">
        <v>Inspect the execution record; a selected action may not have taken effect.</v>
      </c>
    </row>
    <row r="37" ht="36" customHeight="1">
      <c r="A37" s="36" t="str">
        <v>Claims without a decision</v>
      </c>
      <c r="B37" s="21" t="n">
        <f>COUNTIFS(ClaimsTable[Claim ID],"&lt;&gt;",ClaimsTable[Decision count (auto)],0)</f>
        <v>0</v>
      </c>
      <c r="C37" s="27" t="str">
        <v>Record a decision when each claim is ready for disposition.</v>
      </c>
    </row>
    <row r="38" ht="36" customHeight="1">
      <c r="A38" s="36" t="str">
        <v>Decision reviews due</v>
      </c>
      <c r="B38" s="21" t="n">
        <f>COUNTIFS(DecisionsTable[Decision ID],"&lt;&gt;",DecisionsTable[Next review],"&lt;="&amp;'Review Brief'!B28,DecisionsTable[Next review],"&gt;0")+IF(AND(B6&lt;&gt;"",B13&gt;0,B13&lt;='Review Brief'!B28),1,0)</f>
        <v>0</v>
      </c>
      <c r="C38" s="27" t="str">
        <v>Includes the overall decision next-review date. Reassess when the date arrives or a material trigger occurs.</v>
      </c>
    </row>
    <row r="39" ht="36" customHeight="1">
      <c r="A39" s="25" t="str">
        <v>Rows needing completion</v>
      </c>
      <c r="B39" s="21" t="n">
        <f>(ROWS(ClaimsTable[Record check (auto)])-COUNTBLANK(ClaimsTable[Record check (auto)]))+(ROWS(ControlsTable[Record check (auto)])-COUNTBLANK(ControlsTable[Record check (auto)]))+(ROWS(EvidenceTable[Record check (auto)])-COUNTBLANK(EvidenceTable[Record check (auto)]))+(ROWS(TestsTable[Record check (auto)])-COUNTBLANK(TestsTable[Record check (auto)]))+(ROWS(OversightTable[Record check (auto)])-COUNTBLANK(OversightTable[Record check (auto)]))+(ROWS(FindingsTable[Record check (auto)])-COUNTBLANK(FindingsTable[Record check (auto)]))+(ROWS(DecisionsTable[Record check (auto)])-COUNTBLANK(DecisionsTable[Record check (auto)]))+(ROWS(AMLWorkflowTable[Record check (auto)])-COUNTBLANK(AMLWorkflowTable[Record check (auto)]))+(ROWS(AMLChangeTable[Record check (auto)])-COUNTBLANK(AMLChangeTable[Record check (auto)]))+SUM(DecisionFindingLinks[Link issues (auto)])+SUM(DecisionSupportLinks[Link issues (auto)])</f>
        <v>0</v>
      </c>
      <c r="C39" s="27" t="str">
        <v>Filter Record check in registers and link tables. The overall decision check appears above.</v>
      </c>
    </row>
    <row r="40">
      <c r="A40" s="2"/>
      <c r="B40" s="2"/>
      <c r="C40" s="2"/>
    </row>
    <row r="41">
      <c r="A41" s="35" t="str">
        <v>Review priorities</v>
      </c>
      <c r="B41" s="2"/>
      <c r="C41" s="2"/>
    </row>
    <row r="42" ht="38" customHeight="1">
      <c r="A42" s="36" t="str">
        <v>Findings</v>
      </c>
      <c r="B42" s="25"/>
      <c r="C42" s="25" t="str">
        <v>Filter open Critical / High findings, then inspect overdue actions.</v>
      </c>
    </row>
    <row r="43" ht="38" customHeight="1">
      <c r="A43" s="36" t="str">
        <v>Evidence</v>
      </c>
      <c r="B43" s="25"/>
      <c r="C43" s="25" t="str">
        <v>Filter Partial / Mismatch scope and Contradicts / Unclear support.</v>
      </c>
    </row>
    <row r="44" ht="38" customHeight="1">
      <c r="A44" s="36" t="str">
        <v>Tests</v>
      </c>
      <c r="B44" s="25"/>
      <c r="C44" s="25" t="str">
        <v>Filter Does not meet, Inconclusive and Not run.</v>
      </c>
    </row>
    <row r="45" ht="38" customHeight="1">
      <c r="A45" s="36" t="str">
        <v>Decisions</v>
      </c>
      <c r="B45" s="25"/>
      <c r="C45" s="25" t="str">
        <v>Check conditions, reused work, dates and reassessment triggers.</v>
      </c>
    </row>
    <row r="46">
      <c r="A46" s="2"/>
      <c r="B46" s="2"/>
      <c r="C46" s="2"/>
    </row>
    <row r="47">
      <c r="A47" s="2" t="str">
        <v>AML specialist measures</v>
      </c>
      <c r="B47" s="2"/>
      <c r="C47" s="2"/>
    </row>
    <row r="48">
      <c r="A48" s="2" t="str">
        <v>AML workflow records</v>
      </c>
      <c r="B48" s="2" t="n">
        <f>COUNTIF(AMLWorkflowTable[AML Review ID],"&lt;&gt;")</f>
        <v>0</v>
      </c>
      <c r="C48" s="2" t="str">
        <v>Use AML Workflow when alert-review, escalation or handoff detail matters to the assurance conclusion.</v>
      </c>
    </row>
    <row r="49">
      <c r="A49" s="2" t="str">
        <v>AML workflow rows needing completion</v>
      </c>
      <c r="B49" s="2" t="n">
        <f>ROWS(AMLWorkflowTable[Record check (auto)])-COUNTBLANK(AMLWorkflowTable[Record check (auto)])</f>
        <v>0</v>
      </c>
      <c r="C49" s="2" t="str">
        <v>Filter AML Workflow by Record check and resolve missing or mismatched links.</v>
      </c>
    </row>
    <row r="50">
      <c r="A50" s="2" t="str">
        <v>Model &amp; data events</v>
      </c>
      <c r="B50" s="2" t="n">
        <f>COUNTIF(AMLChangeTable[Event ID],"&lt;&gt;")</f>
        <v>0</v>
      </c>
      <c r="C50" s="2" t="str">
        <v>Inspect changes that can invalidate prior evidence, testing or decisions.</v>
      </c>
    </row>
    <row r="51">
      <c r="A51" s="2" t="str">
        <v>Open model &amp; data events</v>
      </c>
      <c r="B51" s="2" t="n">
        <f>COUNTIFS(AMLChangeTable[Event ID],"&lt;&gt;",AMLChangeTable[Status],"&lt;&gt;Closed",AMLChangeTable[Status],"&lt;&gt;Resolved",AMLChangeTable[Status],"&lt;&gt;Not applicable")</f>
        <v>0</v>
      </c>
      <c r="C51" s="2" t="str">
        <v>Assess unresolved changes and decide whether reassessment is required.</v>
      </c>
    </row>
    <row r="52">
      <c r="A52" s="2"/>
      <c r="B52" s="2"/>
      <c r="C52" s="2"/>
    </row>
    <row r="53">
      <c r="A53" s="2"/>
      <c r="B53" s="2"/>
      <c r="C53" s="2"/>
    </row>
    <row r="54">
      <c r="A54" s="2"/>
      <c r="B54" s="2"/>
      <c r="C54" s="2"/>
    </row>
    <row r="55">
      <c r="A55" s="2"/>
      <c r="B55" s="2"/>
      <c r="C55" s="2"/>
    </row>
    <row r="56">
      <c r="A56" s="2"/>
      <c r="B56" s="2"/>
      <c r="C56" s="2"/>
    </row>
    <row r="57">
      <c r="A57" s="2"/>
      <c r="B57" s="2"/>
      <c r="C57" s="2"/>
    </row>
    <row r="58">
      <c r="A58" s="2"/>
      <c r="B58" s="2"/>
      <c r="C58" s="2"/>
    </row>
    <row r="59">
      <c r="A59" s="2"/>
      <c r="B59" s="2"/>
      <c r="C59" s="2"/>
    </row>
    <row r="60">
      <c r="A60" s="2"/>
      <c r="B60" s="2"/>
      <c r="C60" s="2"/>
    </row>
    <row r="61">
      <c r="A61" s="2"/>
      <c r="B61" s="2"/>
      <c r="C61" s="2"/>
    </row>
    <row r="62">
      <c r="A62" s="2"/>
      <c r="B62" s="2"/>
      <c r="C62" s="2"/>
    </row>
    <row r="63">
      <c r="A63" s="2"/>
      <c r="B63" s="2"/>
      <c r="C63" s="2"/>
    </row>
    <row r="64">
      <c r="A64" s="2"/>
      <c r="B64" s="2"/>
      <c r="C64" s="2"/>
    </row>
    <row r="65">
      <c r="A65" s="2"/>
      <c r="B65" s="2"/>
      <c r="C65" s="2"/>
    </row>
    <row r="66">
      <c r="A66" s="2"/>
      <c r="B66" s="2"/>
      <c r="C66" s="2"/>
    </row>
    <row r="67">
      <c r="A67" s="2"/>
      <c r="B67" s="2"/>
      <c r="C67" s="2"/>
    </row>
    <row r="68">
      <c r="A68" s="2"/>
      <c r="B68" s="2"/>
      <c r="C68" s="2"/>
    </row>
    <row r="69">
      <c r="A69" s="2"/>
      <c r="B69" s="2"/>
      <c r="C69" s="2"/>
    </row>
    <row r="70">
      <c r="A70" s="2"/>
      <c r="B70" s="2"/>
      <c r="C70" s="2"/>
    </row>
    <row r="71">
      <c r="A71" s="2"/>
      <c r="B71" s="2"/>
      <c r="C71" s="2"/>
    </row>
    <row r="72">
      <c r="A72" s="2"/>
      <c r="B72" s="2"/>
      <c r="C72" s="2"/>
    </row>
    <row r="73">
      <c r="A73" s="2"/>
      <c r="B73" s="2"/>
      <c r="C73" s="2"/>
    </row>
    <row r="74">
      <c r="A74" s="2"/>
      <c r="B74" s="2"/>
      <c r="C74" s="2"/>
    </row>
    <row r="75">
      <c r="A75" s="2"/>
      <c r="B75" s="2"/>
      <c r="C75" s="2"/>
    </row>
    <row r="76">
      <c r="A76" s="2"/>
      <c r="B76" s="2"/>
      <c r="C76" s="2"/>
    </row>
    <row r="77">
      <c r="A77" s="2"/>
      <c r="B77" s="2"/>
      <c r="C77" s="2"/>
    </row>
    <row r="78">
      <c r="A78" s="2"/>
      <c r="B78" s="2"/>
      <c r="C78" s="2"/>
    </row>
    <row r="79">
      <c r="A79" s="2"/>
      <c r="B79" s="2"/>
      <c r="C79" s="2"/>
    </row>
    <row r="80">
      <c r="A80" s="2"/>
      <c r="B80" s="2"/>
      <c r="C80" s="2"/>
    </row>
    <row r="81">
      <c r="A81" s="2"/>
      <c r="B81" s="2"/>
      <c r="C81" s="2"/>
    </row>
    <row r="82">
      <c r="A82" s="2"/>
      <c r="B82" s="2"/>
      <c r="C82" s="2"/>
    </row>
    <row r="83">
      <c r="A83" s="2"/>
      <c r="B83" s="2"/>
      <c r="C83" s="2"/>
    </row>
    <row r="84">
      <c r="A84" s="2"/>
      <c r="B84" s="2"/>
      <c r="C84" s="2"/>
    </row>
    <row r="85">
      <c r="A85" s="2"/>
      <c r="B85" s="2"/>
      <c r="C85" s="2"/>
    </row>
    <row r="86">
      <c r="A86" s="2"/>
      <c r="B86" s="2"/>
      <c r="C86" s="2"/>
    </row>
    <row r="87">
      <c r="A87" s="2"/>
      <c r="B87" s="2"/>
      <c r="C87" s="2"/>
    </row>
    <row r="88">
      <c r="A88" s="2"/>
      <c r="B88" s="2"/>
      <c r="C88" s="2"/>
    </row>
    <row r="89">
      <c r="A89" s="2"/>
      <c r="B89" s="2"/>
      <c r="C89" s="2"/>
    </row>
    <row r="90">
      <c r="A90" s="2"/>
      <c r="B90" s="2"/>
      <c r="C90" s="2"/>
    </row>
    <row r="91">
      <c r="A91" s="2"/>
      <c r="B91" s="2"/>
      <c r="C91" s="2"/>
    </row>
    <row r="92">
      <c r="A92" s="2"/>
      <c r="B92" s="2"/>
      <c r="C92" s="2"/>
    </row>
    <row r="93">
      <c r="A93" s="2"/>
      <c r="B93" s="2"/>
      <c r="C93" s="2"/>
    </row>
    <row r="94">
      <c r="A94" s="2"/>
      <c r="B94" s="2"/>
      <c r="C94" s="2"/>
    </row>
    <row r="95">
      <c r="A95" s="2"/>
      <c r="B95" s="2"/>
      <c r="C95" s="2"/>
    </row>
    <row r="96">
      <c r="A96" s="2"/>
      <c r="B96" s="2"/>
      <c r="C96" s="2"/>
    </row>
    <row r="97">
      <c r="A97" s="2"/>
      <c r="B97" s="2"/>
      <c r="C97" s="2"/>
    </row>
    <row r="98">
      <c r="A98" s="2"/>
      <c r="B98" s="2"/>
      <c r="C98" s="2"/>
    </row>
    <row r="99">
      <c r="A99" s="2"/>
      <c r="B99" s="2"/>
      <c r="C99" s="2"/>
    </row>
    <row r="100">
      <c r="A100" s="2"/>
      <c r="B100" s="2"/>
      <c r="C100" s="2"/>
    </row>
    <row r="101">
      <c r="A101" s="2"/>
      <c r="B101" s="2"/>
      <c r="C101" s="2"/>
    </row>
    <row r="102">
      <c r="A102" s="2"/>
      <c r="B102" s="2"/>
      <c r="C102" s="2"/>
    </row>
    <row r="103">
      <c r="A103" s="2"/>
      <c r="B103" s="2"/>
      <c r="C103" s="2"/>
    </row>
    <row r="104">
      <c r="A104" s="2"/>
      <c r="B104" s="2"/>
      <c r="C104" s="2"/>
    </row>
    <row r="105">
      <c r="A105" s="2"/>
      <c r="B105" s="2"/>
      <c r="C105" s="2"/>
    </row>
  </sheetData>
  <mergeCells>
    <mergeCell ref="A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A1:C1"/>
    <mergeCell ref="A2:C2"/>
  </mergeCells>
  <conditionalFormatting sqref="B18:B18">
    <cfRule type="expression" dxfId="12" priority="1">
      <formula>LEN(B18)&gt;0</formula>
    </cfRule>
  </conditionalFormatting>
  <conditionalFormatting sqref="B39:B39">
    <cfRule type="expression" dxfId="13" priority="2">
      <formula>B39&gt;0</formula>
    </cfRule>
  </conditionalFormatting>
  <dataValidations count="3">
    <dataValidation type="list" errorStyle="stop" allowBlank="1" showErrorMessage="1" errorTitle="Check the entry" error="Choose a listed value or enter a valid Excel date for this field." sqref="B7">
      <formula1>"Proceed,Proceed with conditions,Restrict,Defer,Decline"</formula1>
    </dataValidation>
    <dataValidation type="decimal" operator="between" allowBlank="1" showErrorMessage="1" showInputMessage="1" errorStyle="stop" errorTitle="Enter an Excel date" error="Enter a real Excel date rather than text." promptTitle="Date or timestamp" prompt="Enter a date such as 2026-10-02. Timestamps use the Review Brief timezone." sqref="B9">
      <formula1>1</formula1>
      <formula2>2958465</formula2>
    </dataValidation>
    <dataValidation type="decimal" operator="between" allowBlank="1" showErrorMessage="1" showInputMessage="1" errorStyle="stop" errorTitle="Enter an Excel date" error="Enter a real Excel date rather than text." promptTitle="Date or timestamp" prompt="Enter a date such as 2026-10-02. Timestamps use the Review Brief timezone." sqref="B13">
      <formula1>1</formula1>
      <formula2>2958465</formula2>
    </dataValidation>
  </dataValidations>
  <hyperlinks>
    <hyperlink ref="A3" location="'Start Here'!A1"/>
    <hyperlink ref="A15" location="'Decisions'!A109"/>
    <hyperlink ref="A16" location="'Decisions'!A215"/>
    <hyperlink ref="A17" location="'Decisions'!A215"/>
    <hyperlink ref="A19" location="'Decisions'!A109"/>
    <hyperlink ref="A24" location="'Claims'!A1"/>
    <hyperlink ref="A25" location="'Claims'!A1"/>
    <hyperlink ref="A26" location="'Claims'!A1"/>
    <hyperlink ref="A27" location="'Evidence'!A1"/>
    <hyperlink ref="A28" location="'Evidence'!A1"/>
    <hyperlink ref="A29" location="'Evidence'!A1"/>
    <hyperlink ref="A30" location="'Tests'!A1"/>
    <hyperlink ref="A31" location="'Tests'!A1"/>
    <hyperlink ref="A32" location="'Findings'!A1"/>
    <hyperlink ref="A33" location="'Findings'!A1"/>
    <hyperlink ref="A34" location="'Findings'!A1"/>
    <hyperlink ref="A35" location="'Findings'!A1"/>
    <hyperlink ref="A36" location="'Human Oversight'!A1"/>
    <hyperlink ref="A37" location="'Claims'!A1"/>
    <hyperlink ref="A38" location="'Decisions'!A1"/>
    <hyperlink ref="A42" location="'Findings'!A1"/>
    <hyperlink ref="A43" location="'Evidence'!A1"/>
    <hyperlink ref="A44" location="'Tests'!A1"/>
    <hyperlink ref="A45" location="'Decisions'!A1"/>
    <hyperlink ref="C3" location="'Field Guide'!A32"/>
    <hyperlink ref="A48" location="'AML Workflow'!A5"/>
    <hyperlink ref="A50" location="'Model &amp; Data Events'!A5"/>
  </hyperlinks>
  <pageMargins left="0.7" right="0.7" top="0.75" bottom="0.75" header="0.3" footer="0.3"/>
</worksheet>
</file>

<file path=xl/worksheets/sheet4.xml><?xml version="1.0" encoding="utf-8"?>
<worksheet xmlns="http://schemas.openxmlformats.org/spreadsheetml/2006/main" xmlns:r="http://schemas.openxmlformats.org/officeDocument/2006/relationships">
  <sheetPr>
    <tabColor rgb="FF2563EB"/>
  </sheetPr>
  <sheetViews>
    <sheetView showGridLines="0" workbookViewId="0" zoomScale="100">
      <pane xSplit="2" ySplit="5" topLeftCell="C6" activePane="bottomRight" state="frozen"/>
    </sheetView>
  </sheetViews>
  <sheetFormatPr defaultRowHeight="15"/>
  <cols>
    <col min="1" max="1" width="16" hidden="0" customWidth="1"/>
    <col min="2" max="2" width="44" hidden="0" customWidth="1"/>
    <col min="3" max="3" width="44" hidden="0" customWidth="1"/>
    <col min="4" max="4" width="35" hidden="0" customWidth="1"/>
    <col min="5" max="5" width="24" hidden="0" customWidth="1"/>
    <col min="6" max="6" width="16" hidden="0" customWidth="1"/>
    <col min="7" max="7" width="23" hidden="0" customWidth="1"/>
    <col min="8" max="8" width="23" hidden="0" customWidth="1"/>
    <col min="9" max="9" width="44" hidden="0" customWidth="1"/>
    <col min="10" max="10" width="18" hidden="0" customWidth="1"/>
    <col min="11" max="11" width="18" hidden="0" customWidth="1"/>
    <col min="12" max="12" width="32" hidden="0" customWidth="1"/>
    <col min="13" max="13" width="19" hidden="0" customWidth="1"/>
    <col min="14" max="14" width="16" hidden="0" customWidth="1"/>
    <col min="15" max="15" width="24" hidden="0" customWidth="1"/>
    <col min="16" max="16" width="18" hidden="0" customWidth="1"/>
  </cols>
  <sheetData>
    <row r="1" ht="32" customHeight="1">
      <c r="A1" s="3" t="str">
        <v>Claims</v>
      </c>
      <c r="B1" s="63"/>
      <c r="C1" s="63"/>
      <c r="D1" s="63"/>
      <c r="E1" s="63"/>
      <c r="F1" s="63"/>
      <c r="G1" s="63"/>
      <c r="H1" s="63"/>
      <c r="I1" s="2"/>
      <c r="J1" s="2"/>
      <c r="K1" s="2"/>
      <c r="L1" s="2"/>
      <c r="M1" s="2"/>
      <c r="N1" s="2"/>
      <c r="O1" s="2"/>
      <c r="P1" s="2"/>
    </row>
    <row r="2" ht="48" customHeight="1">
      <c r="A2" s="64" t="str">
        <v>Write testable assertions and criteria. Enter one claim per row; link all other records by Claim ID.</v>
      </c>
      <c r="B2" s="25"/>
      <c r="C2" s="25"/>
      <c r="D2" s="25"/>
      <c r="E2" s="25"/>
      <c r="F2" s="25"/>
      <c r="G2" s="25"/>
      <c r="H2" s="25"/>
      <c r="I2" s="2"/>
      <c r="J2" s="2"/>
      <c r="K2" s="2"/>
      <c r="L2" s="2"/>
      <c r="M2" s="2"/>
      <c r="N2" s="2"/>
      <c r="O2" s="2"/>
      <c r="P2" s="2"/>
    </row>
    <row r="3" ht="32" customHeight="1">
      <c r="A3" s="5" t="str">
        <v>Start Here</v>
      </c>
      <c r="B3" s="2"/>
      <c r="C3" s="2"/>
      <c r="D3" s="5" t="str">
        <v>Field Guide — examples and required fields</v>
      </c>
      <c r="E3" s="2"/>
      <c r="F3" s="2"/>
      <c r="G3" s="5" t="str">
        <v>Worked Example — complete review</v>
      </c>
      <c r="H3" s="2"/>
      <c r="I3" s="2"/>
      <c r="J3" s="2"/>
      <c r="K3" s="2"/>
      <c r="L3" s="2"/>
      <c r="M3" s="2"/>
      <c r="N3" s="2"/>
      <c r="O3" s="2"/>
      <c r="P3" s="2"/>
    </row>
    <row r="4">
      <c r="A4" s="2"/>
      <c r="B4" s="2"/>
      <c r="C4" s="2"/>
      <c r="D4" s="2"/>
      <c r="E4" s="2"/>
      <c r="F4" s="2"/>
      <c r="G4" s="2"/>
      <c r="H4" s="2"/>
      <c r="I4" s="2"/>
      <c r="J4" s="2"/>
      <c r="K4" s="2"/>
      <c r="L4" s="2"/>
      <c r="M4" s="2"/>
      <c r="N4" s="2"/>
      <c r="O4" s="2"/>
      <c r="P4" s="2"/>
    </row>
    <row r="5" ht="42" customHeight="1">
      <c r="A5" s="9" t="str">
        <v>Claim ID</v>
      </c>
      <c r="B5" s="9" t="str">
        <v>Claim / assertion</v>
      </c>
      <c r="C5" s="9" t="str">
        <v>Acceptance criteria</v>
      </c>
      <c r="D5" s="9" t="str">
        <v>Use, version and period</v>
      </c>
      <c r="E5" s="9" t="str">
        <v>Accountable owner</v>
      </c>
      <c r="F5" s="9" t="str">
        <v>Priority</v>
      </c>
      <c r="G5" s="9" t="str">
        <v>Review status</v>
      </c>
      <c r="H5" s="9" t="str">
        <v>Reviewer judgment</v>
      </c>
      <c r="I5" s="9" t="str">
        <v>Rationale and limits</v>
      </c>
      <c r="J5" s="9" t="str">
        <v>Evidence count (auto)</v>
      </c>
      <c r="K5" s="9" t="str">
        <v>Open findings (auto)</v>
      </c>
      <c r="L5" s="9" t="str">
        <v>Record check (auto)</v>
      </c>
      <c r="M5" s="9" t="str">
        <v>Decision count (auto)</v>
      </c>
      <c r="N5" s="9" t="str">
        <v>Prompt ID</v>
      </c>
      <c r="O5" s="9" t="str">
        <v>Reviewed by</v>
      </c>
      <c r="P5" s="9" t="str">
        <v>Reviewed on</v>
      </c>
    </row>
    <row r="6" ht="46" customHeight="1">
      <c r="A6" s="11"/>
      <c r="B6" s="11"/>
      <c r="C6" s="11"/>
      <c r="D6" s="11"/>
      <c r="E6" s="11"/>
      <c r="F6" s="11"/>
      <c r="G6" s="11"/>
      <c r="H6" s="11"/>
      <c r="I6" s="11"/>
      <c r="J6" s="22" t="str">
        <f>IF(A6="","",COUNTIFS(EvidenceTable[Claim ID],A6,EvidenceTable[Evidence ID],"&lt;&gt;"))</f>
      </c>
      <c r="K6" s="22" t="str">
        <f>IF(A6="","",COUNTIFS(FindingsTable[Claim ID],A6,FindingsTable[Finding ID],"&lt;&gt;",FindingsTable[Status],"&lt;&gt;Closed")+COUNTIFS(FindingsTable[Claim ID],A6,FindingsTable[Timing (auto)],"Verify closure"))</f>
      </c>
      <c r="L6" s="22" t="str">
        <f>IF(COUNTA(A6:I6,N6:P6)=0,"",IF(A6="","Add ID; ","")&amp;IF(AND(A6&lt;&gt;"",COUNTIF(ClaimsTable[Claim ID],A6)&gt;1),"Duplicate ID; ","")&amp;IF(B6="","Add claim; ","")&amp;IF(C6="","Set criteria; ","")&amp;IF(D6="","Define scope; ","")&amp;IF(E6="","Assign owner; ","")&amp;IF(F6="","Set priority; ","")&amp;IF(G6="","Set review status; ","")&amp;IF(AND(G6="Reviewed",OR(H6="",I6="",O6="",P6="")),"Record judgment, basis, reviewer and date; ","")&amp;IF(AND(N6&lt;&gt;"",COUNTIF('Review Library'!$A$6:$A$29,N6)=0),"Unknown prompt; ",""))</f>
      </c>
      <c r="M6" s="22" t="str">
        <f>IF(A6="","",COUNTIFS(DecisionsTable[Claim ID],A6,DecisionsTable[Decision ID],"&lt;&gt;"))</f>
      </c>
      <c r="N6" s="11"/>
      <c r="O6" s="11"/>
      <c r="P6" s="23"/>
    </row>
    <row r="7" ht="46" customHeight="1">
      <c r="A7" s="11"/>
      <c r="B7" s="11"/>
      <c r="C7" s="11"/>
      <c r="D7" s="11"/>
      <c r="E7" s="11"/>
      <c r="F7" s="11"/>
      <c r="G7" s="11"/>
      <c r="H7" s="11"/>
      <c r="I7" s="11"/>
      <c r="J7" s="22" t="str">
        <f>IF(A7="","",COUNTIFS(EvidenceTable[Claim ID],A7,EvidenceTable[Evidence ID],"&lt;&gt;"))</f>
      </c>
      <c r="K7" s="22" t="str">
        <f>IF(A7="","",COUNTIFS(FindingsTable[Claim ID],A7,FindingsTable[Finding ID],"&lt;&gt;",FindingsTable[Status],"&lt;&gt;Closed")+COUNTIFS(FindingsTable[Claim ID],A7,FindingsTable[Timing (auto)],"Verify closure"))</f>
      </c>
      <c r="L7" s="22" t="str">
        <f>IF(COUNTA(A7:I7,N7:P7)=0,"",IF(A7="","Add ID; ","")&amp;IF(AND(A7&lt;&gt;"",COUNTIF(ClaimsTable[Claim ID],A7)&gt;1),"Duplicate ID; ","")&amp;IF(B7="","Add claim; ","")&amp;IF(C7="","Set criteria; ","")&amp;IF(D7="","Define scope; ","")&amp;IF(E7="","Assign owner; ","")&amp;IF(F7="","Set priority; ","")&amp;IF(G7="","Set review status; ","")&amp;IF(AND(G7="Reviewed",OR(H7="",I7="",O7="",P7="")),"Record judgment, basis, reviewer and date; ","")&amp;IF(AND(N7&lt;&gt;"",COUNTIF('Review Library'!$A$6:$A$29,N7)=0),"Unknown prompt; ",""))</f>
      </c>
      <c r="M7" s="22" t="str">
        <f>IF(A7="","",COUNTIFS(DecisionsTable[Claim ID],A7,DecisionsTable[Decision ID],"&lt;&gt;"))</f>
      </c>
      <c r="N7" s="11"/>
      <c r="O7" s="11"/>
      <c r="P7" s="23"/>
    </row>
    <row r="8" ht="46" customHeight="1">
      <c r="A8" s="11"/>
      <c r="B8" s="11"/>
      <c r="C8" s="11"/>
      <c r="D8" s="11"/>
      <c r="E8" s="11"/>
      <c r="F8" s="11"/>
      <c r="G8" s="11"/>
      <c r="H8" s="11"/>
      <c r="I8" s="11"/>
      <c r="J8" s="22" t="str">
        <f>IF(A8="","",COUNTIFS(EvidenceTable[Claim ID],A8,EvidenceTable[Evidence ID],"&lt;&gt;"))</f>
      </c>
      <c r="K8" s="22" t="str">
        <f>IF(A8="","",COUNTIFS(FindingsTable[Claim ID],A8,FindingsTable[Finding ID],"&lt;&gt;",FindingsTable[Status],"&lt;&gt;Closed")+COUNTIFS(FindingsTable[Claim ID],A8,FindingsTable[Timing (auto)],"Verify closure"))</f>
      </c>
      <c r="L8" s="22" t="str">
        <f>IF(COUNTA(A8:I8,N8:P8)=0,"",IF(A8="","Add ID; ","")&amp;IF(AND(A8&lt;&gt;"",COUNTIF(ClaimsTable[Claim ID],A8)&gt;1),"Duplicate ID; ","")&amp;IF(B8="","Add claim; ","")&amp;IF(C8="","Set criteria; ","")&amp;IF(D8="","Define scope; ","")&amp;IF(E8="","Assign owner; ","")&amp;IF(F8="","Set priority; ","")&amp;IF(G8="","Set review status; ","")&amp;IF(AND(G8="Reviewed",OR(H8="",I8="",O8="",P8="")),"Record judgment, basis, reviewer and date; ","")&amp;IF(AND(N8&lt;&gt;"",COUNTIF('Review Library'!$A$6:$A$29,N8)=0),"Unknown prompt; ",""))</f>
      </c>
      <c r="M8" s="22" t="str">
        <f>IF(A8="","",COUNTIFS(DecisionsTable[Claim ID],A8,DecisionsTable[Decision ID],"&lt;&gt;"))</f>
      </c>
      <c r="N8" s="11"/>
      <c r="O8" s="11"/>
      <c r="P8" s="23"/>
    </row>
    <row r="9" ht="46" customHeight="1">
      <c r="A9" s="11"/>
      <c r="B9" s="11"/>
      <c r="C9" s="11"/>
      <c r="D9" s="11"/>
      <c r="E9" s="11"/>
      <c r="F9" s="11"/>
      <c r="G9" s="11"/>
      <c r="H9" s="11"/>
      <c r="I9" s="11"/>
      <c r="J9" s="22" t="str">
        <f>IF(A9="","",COUNTIFS(EvidenceTable[Claim ID],A9,EvidenceTable[Evidence ID],"&lt;&gt;"))</f>
      </c>
      <c r="K9" s="22" t="str">
        <f>IF(A9="","",COUNTIFS(FindingsTable[Claim ID],A9,FindingsTable[Finding ID],"&lt;&gt;",FindingsTable[Status],"&lt;&gt;Closed")+COUNTIFS(FindingsTable[Claim ID],A9,FindingsTable[Timing (auto)],"Verify closure"))</f>
      </c>
      <c r="L9" s="22" t="str">
        <f>IF(COUNTA(A9:I9,N9:P9)=0,"",IF(A9="","Add ID; ","")&amp;IF(AND(A9&lt;&gt;"",COUNTIF(ClaimsTable[Claim ID],A9)&gt;1),"Duplicate ID; ","")&amp;IF(B9="","Add claim; ","")&amp;IF(C9="","Set criteria; ","")&amp;IF(D9="","Define scope; ","")&amp;IF(E9="","Assign owner; ","")&amp;IF(F9="","Set priority; ","")&amp;IF(G9="","Set review status; ","")&amp;IF(AND(G9="Reviewed",OR(H9="",I9="",O9="",P9="")),"Record judgment, basis, reviewer and date; ","")&amp;IF(AND(N9&lt;&gt;"",COUNTIF('Review Library'!$A$6:$A$29,N9)=0),"Unknown prompt; ",""))</f>
      </c>
      <c r="M9" s="22" t="str">
        <f>IF(A9="","",COUNTIFS(DecisionsTable[Claim ID],A9,DecisionsTable[Decision ID],"&lt;&gt;"))</f>
      </c>
      <c r="N9" s="11"/>
      <c r="O9" s="11"/>
      <c r="P9" s="23"/>
    </row>
    <row r="10" ht="46" customHeight="1">
      <c r="A10" s="11"/>
      <c r="B10" s="11"/>
      <c r="C10" s="11"/>
      <c r="D10" s="11"/>
      <c r="E10" s="11"/>
      <c r="F10" s="11"/>
      <c r="G10" s="11"/>
      <c r="H10" s="11"/>
      <c r="I10" s="11"/>
      <c r="J10" s="22" t="str">
        <f>IF(A10="","",COUNTIFS(EvidenceTable[Claim ID],A10,EvidenceTable[Evidence ID],"&lt;&gt;"))</f>
      </c>
      <c r="K10" s="22" t="str">
        <f>IF(A10="","",COUNTIFS(FindingsTable[Claim ID],A10,FindingsTable[Finding ID],"&lt;&gt;",FindingsTable[Status],"&lt;&gt;Closed")+COUNTIFS(FindingsTable[Claim ID],A10,FindingsTable[Timing (auto)],"Verify closure"))</f>
      </c>
      <c r="L10" s="22" t="str">
        <f>IF(COUNTA(A10:I10,N10:P10)=0,"",IF(A10="","Add ID; ","")&amp;IF(AND(A10&lt;&gt;"",COUNTIF(ClaimsTable[Claim ID],A10)&gt;1),"Duplicate ID; ","")&amp;IF(B10="","Add claim; ","")&amp;IF(C10="","Set criteria; ","")&amp;IF(D10="","Define scope; ","")&amp;IF(E10="","Assign owner; ","")&amp;IF(F10="","Set priority; ","")&amp;IF(G10="","Set review status; ","")&amp;IF(AND(G10="Reviewed",OR(H10="",I10="",O10="",P10="")),"Record judgment, basis, reviewer and date; ","")&amp;IF(AND(N10&lt;&gt;"",COUNTIF('Review Library'!$A$6:$A$29,N10)=0),"Unknown prompt; ",""))</f>
      </c>
      <c r="M10" s="22" t="str">
        <f>IF(A10="","",COUNTIFS(DecisionsTable[Claim ID],A10,DecisionsTable[Decision ID],"&lt;&gt;"))</f>
      </c>
      <c r="N10" s="11"/>
      <c r="O10" s="11"/>
      <c r="P10" s="23"/>
    </row>
    <row r="11" ht="46" customHeight="1">
      <c r="A11" s="11"/>
      <c r="B11" s="11"/>
      <c r="C11" s="11"/>
      <c r="D11" s="11"/>
      <c r="E11" s="11"/>
      <c r="F11" s="11"/>
      <c r="G11" s="11"/>
      <c r="H11" s="11"/>
      <c r="I11" s="11"/>
      <c r="J11" s="22" t="str">
        <f>IF(A11="","",COUNTIFS(EvidenceTable[Claim ID],A11,EvidenceTable[Evidence ID],"&lt;&gt;"))</f>
      </c>
      <c r="K11" s="22" t="str">
        <f>IF(A11="","",COUNTIFS(FindingsTable[Claim ID],A11,FindingsTable[Finding ID],"&lt;&gt;",FindingsTable[Status],"&lt;&gt;Closed")+COUNTIFS(FindingsTable[Claim ID],A11,FindingsTable[Timing (auto)],"Verify closure"))</f>
      </c>
      <c r="L11" s="22" t="str">
        <f>IF(COUNTA(A11:I11,N11:P11)=0,"",IF(A11="","Add ID; ","")&amp;IF(AND(A11&lt;&gt;"",COUNTIF(ClaimsTable[Claim ID],A11)&gt;1),"Duplicate ID; ","")&amp;IF(B11="","Add claim; ","")&amp;IF(C11="","Set criteria; ","")&amp;IF(D11="","Define scope; ","")&amp;IF(E11="","Assign owner; ","")&amp;IF(F11="","Set priority; ","")&amp;IF(G11="","Set review status; ","")&amp;IF(AND(G11="Reviewed",OR(H11="",I11="",O11="",P11="")),"Record judgment, basis, reviewer and date; ","")&amp;IF(AND(N11&lt;&gt;"",COUNTIF('Review Library'!$A$6:$A$29,N11)=0),"Unknown prompt; ",""))</f>
      </c>
      <c r="M11" s="22" t="str">
        <f>IF(A11="","",COUNTIFS(DecisionsTable[Claim ID],A11,DecisionsTable[Decision ID],"&lt;&gt;"))</f>
      </c>
      <c r="N11" s="11"/>
      <c r="O11" s="11"/>
      <c r="P11" s="23"/>
    </row>
    <row r="12" ht="46" customHeight="1">
      <c r="A12" s="11"/>
      <c r="B12" s="11"/>
      <c r="C12" s="11"/>
      <c r="D12" s="11"/>
      <c r="E12" s="11"/>
      <c r="F12" s="11"/>
      <c r="G12" s="11"/>
      <c r="H12" s="11"/>
      <c r="I12" s="11"/>
      <c r="J12" s="22" t="str">
        <f>IF(A12="","",COUNTIFS(EvidenceTable[Claim ID],A12,EvidenceTable[Evidence ID],"&lt;&gt;"))</f>
      </c>
      <c r="K12" s="22" t="str">
        <f>IF(A12="","",COUNTIFS(FindingsTable[Claim ID],A12,FindingsTable[Finding ID],"&lt;&gt;",FindingsTable[Status],"&lt;&gt;Closed")+COUNTIFS(FindingsTable[Claim ID],A12,FindingsTable[Timing (auto)],"Verify closure"))</f>
      </c>
      <c r="L12" s="22" t="str">
        <f>IF(COUNTA(A12:I12,N12:P12)=0,"",IF(A12="","Add ID; ","")&amp;IF(AND(A12&lt;&gt;"",COUNTIF(ClaimsTable[Claim ID],A12)&gt;1),"Duplicate ID; ","")&amp;IF(B12="","Add claim; ","")&amp;IF(C12="","Set criteria; ","")&amp;IF(D12="","Define scope; ","")&amp;IF(E12="","Assign owner; ","")&amp;IF(F12="","Set priority; ","")&amp;IF(G12="","Set review status; ","")&amp;IF(AND(G12="Reviewed",OR(H12="",I12="",O12="",P12="")),"Record judgment, basis, reviewer and date; ","")&amp;IF(AND(N12&lt;&gt;"",COUNTIF('Review Library'!$A$6:$A$29,N12)=0),"Unknown prompt; ",""))</f>
      </c>
      <c r="M12" s="22" t="str">
        <f>IF(A12="","",COUNTIFS(DecisionsTable[Claim ID],A12,DecisionsTable[Decision ID],"&lt;&gt;"))</f>
      </c>
      <c r="N12" s="11"/>
      <c r="O12" s="11"/>
      <c r="P12" s="23"/>
    </row>
    <row r="13" ht="46" customHeight="1">
      <c r="A13" s="11"/>
      <c r="B13" s="11"/>
      <c r="C13" s="11"/>
      <c r="D13" s="11"/>
      <c r="E13" s="11"/>
      <c r="F13" s="11"/>
      <c r="G13" s="11"/>
      <c r="H13" s="11"/>
      <c r="I13" s="11"/>
      <c r="J13" s="22" t="str">
        <f>IF(A13="","",COUNTIFS(EvidenceTable[Claim ID],A13,EvidenceTable[Evidence ID],"&lt;&gt;"))</f>
      </c>
      <c r="K13" s="22" t="str">
        <f>IF(A13="","",COUNTIFS(FindingsTable[Claim ID],A13,FindingsTable[Finding ID],"&lt;&gt;",FindingsTable[Status],"&lt;&gt;Closed")+COUNTIFS(FindingsTable[Claim ID],A13,FindingsTable[Timing (auto)],"Verify closure"))</f>
      </c>
      <c r="L13" s="22" t="str">
        <f>IF(COUNTA(A13:I13,N13:P13)=0,"",IF(A13="","Add ID; ","")&amp;IF(AND(A13&lt;&gt;"",COUNTIF(ClaimsTable[Claim ID],A13)&gt;1),"Duplicate ID; ","")&amp;IF(B13="","Add claim; ","")&amp;IF(C13="","Set criteria; ","")&amp;IF(D13="","Define scope; ","")&amp;IF(E13="","Assign owner; ","")&amp;IF(F13="","Set priority; ","")&amp;IF(G13="","Set review status; ","")&amp;IF(AND(G13="Reviewed",OR(H13="",I13="",O13="",P13="")),"Record judgment, basis, reviewer and date; ","")&amp;IF(AND(N13&lt;&gt;"",COUNTIF('Review Library'!$A$6:$A$29,N13)=0),"Unknown prompt; ",""))</f>
      </c>
      <c r="M13" s="22" t="str">
        <f>IF(A13="","",COUNTIFS(DecisionsTable[Claim ID],A13,DecisionsTable[Decision ID],"&lt;&gt;"))</f>
      </c>
      <c r="N13" s="11"/>
      <c r="O13" s="11"/>
      <c r="P13" s="23"/>
    </row>
    <row r="14" ht="46" customHeight="1">
      <c r="A14" s="11"/>
      <c r="B14" s="11"/>
      <c r="C14" s="11"/>
      <c r="D14" s="11"/>
      <c r="E14" s="11"/>
      <c r="F14" s="11"/>
      <c r="G14" s="11"/>
      <c r="H14" s="11"/>
      <c r="I14" s="11"/>
      <c r="J14" s="22" t="str">
        <f>IF(A14="","",COUNTIFS(EvidenceTable[Claim ID],A14,EvidenceTable[Evidence ID],"&lt;&gt;"))</f>
      </c>
      <c r="K14" s="22" t="str">
        <f>IF(A14="","",COUNTIFS(FindingsTable[Claim ID],A14,FindingsTable[Finding ID],"&lt;&gt;",FindingsTable[Status],"&lt;&gt;Closed")+COUNTIFS(FindingsTable[Claim ID],A14,FindingsTable[Timing (auto)],"Verify closure"))</f>
      </c>
      <c r="L14" s="22" t="str">
        <f>IF(COUNTA(A14:I14,N14:P14)=0,"",IF(A14="","Add ID; ","")&amp;IF(AND(A14&lt;&gt;"",COUNTIF(ClaimsTable[Claim ID],A14)&gt;1),"Duplicate ID; ","")&amp;IF(B14="","Add claim; ","")&amp;IF(C14="","Set criteria; ","")&amp;IF(D14="","Define scope; ","")&amp;IF(E14="","Assign owner; ","")&amp;IF(F14="","Set priority; ","")&amp;IF(G14="","Set review status; ","")&amp;IF(AND(G14="Reviewed",OR(H14="",I14="",O14="",P14="")),"Record judgment, basis, reviewer and date; ","")&amp;IF(AND(N14&lt;&gt;"",COUNTIF('Review Library'!$A$6:$A$29,N14)=0),"Unknown prompt; ",""))</f>
      </c>
      <c r="M14" s="22" t="str">
        <f>IF(A14="","",COUNTIFS(DecisionsTable[Claim ID],A14,DecisionsTable[Decision ID],"&lt;&gt;"))</f>
      </c>
      <c r="N14" s="11"/>
      <c r="O14" s="11"/>
      <c r="P14" s="23"/>
    </row>
    <row r="15" ht="46" customHeight="1">
      <c r="A15" s="11"/>
      <c r="B15" s="11"/>
      <c r="C15" s="11"/>
      <c r="D15" s="11"/>
      <c r="E15" s="11"/>
      <c r="F15" s="11"/>
      <c r="G15" s="11"/>
      <c r="H15" s="11"/>
      <c r="I15" s="11"/>
      <c r="J15" s="22" t="str">
        <f>IF(A15="","",COUNTIFS(EvidenceTable[Claim ID],A15,EvidenceTable[Evidence ID],"&lt;&gt;"))</f>
      </c>
      <c r="K15" s="22" t="str">
        <f>IF(A15="","",COUNTIFS(FindingsTable[Claim ID],A15,FindingsTable[Finding ID],"&lt;&gt;",FindingsTable[Status],"&lt;&gt;Closed")+COUNTIFS(FindingsTable[Claim ID],A15,FindingsTable[Timing (auto)],"Verify closure"))</f>
      </c>
      <c r="L15" s="22" t="str">
        <f>IF(COUNTA(A15:I15,N15:P15)=0,"",IF(A15="","Add ID; ","")&amp;IF(AND(A15&lt;&gt;"",COUNTIF(ClaimsTable[Claim ID],A15)&gt;1),"Duplicate ID; ","")&amp;IF(B15="","Add claim; ","")&amp;IF(C15="","Set criteria; ","")&amp;IF(D15="","Define scope; ","")&amp;IF(E15="","Assign owner; ","")&amp;IF(F15="","Set priority; ","")&amp;IF(G15="","Set review status; ","")&amp;IF(AND(G15="Reviewed",OR(H15="",I15="",O15="",P15="")),"Record judgment, basis, reviewer and date; ","")&amp;IF(AND(N15&lt;&gt;"",COUNTIF('Review Library'!$A$6:$A$29,N15)=0),"Unknown prompt; ",""))</f>
      </c>
      <c r="M15" s="22" t="str">
        <f>IF(A15="","",COUNTIFS(DecisionsTable[Claim ID],A15,DecisionsTable[Decision ID],"&lt;&gt;"))</f>
      </c>
      <c r="N15" s="11"/>
      <c r="O15" s="11"/>
      <c r="P15" s="23"/>
    </row>
    <row r="16" ht="46" customHeight="1">
      <c r="A16" s="11"/>
      <c r="B16" s="11"/>
      <c r="C16" s="11"/>
      <c r="D16" s="11"/>
      <c r="E16" s="11"/>
      <c r="F16" s="11"/>
      <c r="G16" s="11"/>
      <c r="H16" s="11"/>
      <c r="I16" s="11"/>
      <c r="J16" s="22" t="str">
        <f>IF(A16="","",COUNTIFS(EvidenceTable[Claim ID],A16,EvidenceTable[Evidence ID],"&lt;&gt;"))</f>
      </c>
      <c r="K16" s="22" t="str">
        <f>IF(A16="","",COUNTIFS(FindingsTable[Claim ID],A16,FindingsTable[Finding ID],"&lt;&gt;",FindingsTable[Status],"&lt;&gt;Closed")+COUNTIFS(FindingsTable[Claim ID],A16,FindingsTable[Timing (auto)],"Verify closure"))</f>
      </c>
      <c r="L16" s="22" t="str">
        <f>IF(COUNTA(A16:I16,N16:P16)=0,"",IF(A16="","Add ID; ","")&amp;IF(AND(A16&lt;&gt;"",COUNTIF(ClaimsTable[Claim ID],A16)&gt;1),"Duplicate ID; ","")&amp;IF(B16="","Add claim; ","")&amp;IF(C16="","Set criteria; ","")&amp;IF(D16="","Define scope; ","")&amp;IF(E16="","Assign owner; ","")&amp;IF(F16="","Set priority; ","")&amp;IF(G16="","Set review status; ","")&amp;IF(AND(G16="Reviewed",OR(H16="",I16="",O16="",P16="")),"Record judgment, basis, reviewer and date; ","")&amp;IF(AND(N16&lt;&gt;"",COUNTIF('Review Library'!$A$6:$A$29,N16)=0),"Unknown prompt; ",""))</f>
      </c>
      <c r="M16" s="22" t="str">
        <f>IF(A16="","",COUNTIFS(DecisionsTable[Claim ID],A16,DecisionsTable[Decision ID],"&lt;&gt;"))</f>
      </c>
      <c r="N16" s="11"/>
      <c r="O16" s="11"/>
      <c r="P16" s="23"/>
    </row>
    <row r="17" ht="46" customHeight="1">
      <c r="A17" s="11"/>
      <c r="B17" s="11"/>
      <c r="C17" s="11"/>
      <c r="D17" s="11"/>
      <c r="E17" s="11"/>
      <c r="F17" s="11"/>
      <c r="G17" s="11"/>
      <c r="H17" s="11"/>
      <c r="I17" s="11"/>
      <c r="J17" s="22" t="str">
        <f>IF(A17="","",COUNTIFS(EvidenceTable[Claim ID],A17,EvidenceTable[Evidence ID],"&lt;&gt;"))</f>
      </c>
      <c r="K17" s="22" t="str">
        <f>IF(A17="","",COUNTIFS(FindingsTable[Claim ID],A17,FindingsTable[Finding ID],"&lt;&gt;",FindingsTable[Status],"&lt;&gt;Closed")+COUNTIFS(FindingsTable[Claim ID],A17,FindingsTable[Timing (auto)],"Verify closure"))</f>
      </c>
      <c r="L17" s="22" t="str">
        <f>IF(COUNTA(A17:I17,N17:P17)=0,"",IF(A17="","Add ID; ","")&amp;IF(AND(A17&lt;&gt;"",COUNTIF(ClaimsTable[Claim ID],A17)&gt;1),"Duplicate ID; ","")&amp;IF(B17="","Add claim; ","")&amp;IF(C17="","Set criteria; ","")&amp;IF(D17="","Define scope; ","")&amp;IF(E17="","Assign owner; ","")&amp;IF(F17="","Set priority; ","")&amp;IF(G17="","Set review status; ","")&amp;IF(AND(G17="Reviewed",OR(H17="",I17="",O17="",P17="")),"Record judgment, basis, reviewer and date; ","")&amp;IF(AND(N17&lt;&gt;"",COUNTIF('Review Library'!$A$6:$A$29,N17)=0),"Unknown prompt; ",""))</f>
      </c>
      <c r="M17" s="22" t="str">
        <f>IF(A17="","",COUNTIFS(DecisionsTable[Claim ID],A17,DecisionsTable[Decision ID],"&lt;&gt;"))</f>
      </c>
      <c r="N17" s="11"/>
      <c r="O17" s="11"/>
      <c r="P17" s="23"/>
    </row>
    <row r="18" ht="46" customHeight="1">
      <c r="A18" s="11"/>
      <c r="B18" s="11"/>
      <c r="C18" s="11"/>
      <c r="D18" s="11"/>
      <c r="E18" s="11"/>
      <c r="F18" s="11"/>
      <c r="G18" s="11"/>
      <c r="H18" s="11"/>
      <c r="I18" s="11"/>
      <c r="J18" s="22" t="str">
        <f>IF(A18="","",COUNTIFS(EvidenceTable[Claim ID],A18,EvidenceTable[Evidence ID],"&lt;&gt;"))</f>
      </c>
      <c r="K18" s="22" t="str">
        <f>IF(A18="","",COUNTIFS(FindingsTable[Claim ID],A18,FindingsTable[Finding ID],"&lt;&gt;",FindingsTable[Status],"&lt;&gt;Closed")+COUNTIFS(FindingsTable[Claim ID],A18,FindingsTable[Timing (auto)],"Verify closure"))</f>
      </c>
      <c r="L18" s="22" t="str">
        <f>IF(COUNTA(A18:I18,N18:P18)=0,"",IF(A18="","Add ID; ","")&amp;IF(AND(A18&lt;&gt;"",COUNTIF(ClaimsTable[Claim ID],A18)&gt;1),"Duplicate ID; ","")&amp;IF(B18="","Add claim; ","")&amp;IF(C18="","Set criteria; ","")&amp;IF(D18="","Define scope; ","")&amp;IF(E18="","Assign owner; ","")&amp;IF(F18="","Set priority; ","")&amp;IF(G18="","Set review status; ","")&amp;IF(AND(G18="Reviewed",OR(H18="",I18="",O18="",P18="")),"Record judgment, basis, reviewer and date; ","")&amp;IF(AND(N18&lt;&gt;"",COUNTIF('Review Library'!$A$6:$A$29,N18)=0),"Unknown prompt; ",""))</f>
      </c>
      <c r="M18" s="22" t="str">
        <f>IF(A18="","",COUNTIFS(DecisionsTable[Claim ID],A18,DecisionsTable[Decision ID],"&lt;&gt;"))</f>
      </c>
      <c r="N18" s="11"/>
      <c r="O18" s="11"/>
      <c r="P18" s="23"/>
    </row>
    <row r="19" ht="46" customHeight="1">
      <c r="A19" s="11"/>
      <c r="B19" s="11"/>
      <c r="C19" s="11"/>
      <c r="D19" s="11"/>
      <c r="E19" s="11"/>
      <c r="F19" s="11"/>
      <c r="G19" s="11"/>
      <c r="H19" s="11"/>
      <c r="I19" s="11"/>
      <c r="J19" s="22" t="str">
        <f>IF(A19="","",COUNTIFS(EvidenceTable[Claim ID],A19,EvidenceTable[Evidence ID],"&lt;&gt;"))</f>
      </c>
      <c r="K19" s="22" t="str">
        <f>IF(A19="","",COUNTIFS(FindingsTable[Claim ID],A19,FindingsTable[Finding ID],"&lt;&gt;",FindingsTable[Status],"&lt;&gt;Closed")+COUNTIFS(FindingsTable[Claim ID],A19,FindingsTable[Timing (auto)],"Verify closure"))</f>
      </c>
      <c r="L19" s="22" t="str">
        <f>IF(COUNTA(A19:I19,N19:P19)=0,"",IF(A19="","Add ID; ","")&amp;IF(AND(A19&lt;&gt;"",COUNTIF(ClaimsTable[Claim ID],A19)&gt;1),"Duplicate ID; ","")&amp;IF(B19="","Add claim; ","")&amp;IF(C19="","Set criteria; ","")&amp;IF(D19="","Define scope; ","")&amp;IF(E19="","Assign owner; ","")&amp;IF(F19="","Set priority; ","")&amp;IF(G19="","Set review status; ","")&amp;IF(AND(G19="Reviewed",OR(H19="",I19="",O19="",P19="")),"Record judgment, basis, reviewer and date; ","")&amp;IF(AND(N19&lt;&gt;"",COUNTIF('Review Library'!$A$6:$A$29,N19)=0),"Unknown prompt; ",""))</f>
      </c>
      <c r="M19" s="22" t="str">
        <f>IF(A19="","",COUNTIFS(DecisionsTable[Claim ID],A19,DecisionsTable[Decision ID],"&lt;&gt;"))</f>
      </c>
      <c r="N19" s="11"/>
      <c r="O19" s="11"/>
      <c r="P19" s="23"/>
    </row>
    <row r="20" ht="46" customHeight="1">
      <c r="A20" s="11"/>
      <c r="B20" s="11"/>
      <c r="C20" s="11"/>
      <c r="D20" s="11"/>
      <c r="E20" s="11"/>
      <c r="F20" s="11"/>
      <c r="G20" s="11"/>
      <c r="H20" s="11"/>
      <c r="I20" s="11"/>
      <c r="J20" s="22" t="str">
        <f>IF(A20="","",COUNTIFS(EvidenceTable[Claim ID],A20,EvidenceTable[Evidence ID],"&lt;&gt;"))</f>
      </c>
      <c r="K20" s="22" t="str">
        <f>IF(A20="","",COUNTIFS(FindingsTable[Claim ID],A20,FindingsTable[Finding ID],"&lt;&gt;",FindingsTable[Status],"&lt;&gt;Closed")+COUNTIFS(FindingsTable[Claim ID],A20,FindingsTable[Timing (auto)],"Verify closure"))</f>
      </c>
      <c r="L20" s="22" t="str">
        <f>IF(COUNTA(A20:I20,N20:P20)=0,"",IF(A20="","Add ID; ","")&amp;IF(AND(A20&lt;&gt;"",COUNTIF(ClaimsTable[Claim ID],A20)&gt;1),"Duplicate ID; ","")&amp;IF(B20="","Add claim; ","")&amp;IF(C20="","Set criteria; ","")&amp;IF(D20="","Define scope; ","")&amp;IF(E20="","Assign owner; ","")&amp;IF(F20="","Set priority; ","")&amp;IF(G20="","Set review status; ","")&amp;IF(AND(G20="Reviewed",OR(H20="",I20="",O20="",P20="")),"Record judgment, basis, reviewer and date; ","")&amp;IF(AND(N20&lt;&gt;"",COUNTIF('Review Library'!$A$6:$A$29,N20)=0),"Unknown prompt; ",""))</f>
      </c>
      <c r="M20" s="22" t="str">
        <f>IF(A20="","",COUNTIFS(DecisionsTable[Claim ID],A20,DecisionsTable[Decision ID],"&lt;&gt;"))</f>
      </c>
      <c r="N20" s="11"/>
      <c r="O20" s="11"/>
      <c r="P20" s="23"/>
    </row>
    <row r="21" ht="46" customHeight="1">
      <c r="A21" s="11"/>
      <c r="B21" s="11"/>
      <c r="C21" s="11"/>
      <c r="D21" s="11"/>
      <c r="E21" s="11"/>
      <c r="F21" s="11"/>
      <c r="G21" s="11"/>
      <c r="H21" s="11"/>
      <c r="I21" s="11"/>
      <c r="J21" s="22" t="str">
        <f>IF(A21="","",COUNTIFS(EvidenceTable[Claim ID],A21,EvidenceTable[Evidence ID],"&lt;&gt;"))</f>
      </c>
      <c r="K21" s="22" t="str">
        <f>IF(A21="","",COUNTIFS(FindingsTable[Claim ID],A21,FindingsTable[Finding ID],"&lt;&gt;",FindingsTable[Status],"&lt;&gt;Closed")+COUNTIFS(FindingsTable[Claim ID],A21,FindingsTable[Timing (auto)],"Verify closure"))</f>
      </c>
      <c r="L21" s="22" t="str">
        <f>IF(COUNTA(A21:I21,N21:P21)=0,"",IF(A21="","Add ID; ","")&amp;IF(AND(A21&lt;&gt;"",COUNTIF(ClaimsTable[Claim ID],A21)&gt;1),"Duplicate ID; ","")&amp;IF(B21="","Add claim; ","")&amp;IF(C21="","Set criteria; ","")&amp;IF(D21="","Define scope; ","")&amp;IF(E21="","Assign owner; ","")&amp;IF(F21="","Set priority; ","")&amp;IF(G21="","Set review status; ","")&amp;IF(AND(G21="Reviewed",OR(H21="",I21="",O21="",P21="")),"Record judgment, basis, reviewer and date; ","")&amp;IF(AND(N21&lt;&gt;"",COUNTIF('Review Library'!$A$6:$A$29,N21)=0),"Unknown prompt; ",""))</f>
      </c>
      <c r="M21" s="22" t="str">
        <f>IF(A21="","",COUNTIFS(DecisionsTable[Claim ID],A21,DecisionsTable[Decision ID],"&lt;&gt;"))</f>
      </c>
      <c r="N21" s="11"/>
      <c r="O21" s="11"/>
      <c r="P21" s="23"/>
    </row>
    <row r="22" ht="46" customHeight="1">
      <c r="A22" s="11"/>
      <c r="B22" s="11"/>
      <c r="C22" s="11"/>
      <c r="D22" s="11"/>
      <c r="E22" s="11"/>
      <c r="F22" s="11"/>
      <c r="G22" s="11"/>
      <c r="H22" s="11"/>
      <c r="I22" s="11"/>
      <c r="J22" s="22" t="str">
        <f>IF(A22="","",COUNTIFS(EvidenceTable[Claim ID],A22,EvidenceTable[Evidence ID],"&lt;&gt;"))</f>
      </c>
      <c r="K22" s="22" t="str">
        <f>IF(A22="","",COUNTIFS(FindingsTable[Claim ID],A22,FindingsTable[Finding ID],"&lt;&gt;",FindingsTable[Status],"&lt;&gt;Closed")+COUNTIFS(FindingsTable[Claim ID],A22,FindingsTable[Timing (auto)],"Verify closure"))</f>
      </c>
      <c r="L22" s="22" t="str">
        <f>IF(COUNTA(A22:I22,N22:P22)=0,"",IF(A22="","Add ID; ","")&amp;IF(AND(A22&lt;&gt;"",COUNTIF(ClaimsTable[Claim ID],A22)&gt;1),"Duplicate ID; ","")&amp;IF(B22="","Add claim; ","")&amp;IF(C22="","Set criteria; ","")&amp;IF(D22="","Define scope; ","")&amp;IF(E22="","Assign owner; ","")&amp;IF(F22="","Set priority; ","")&amp;IF(G22="","Set review status; ","")&amp;IF(AND(G22="Reviewed",OR(H22="",I22="",O22="",P22="")),"Record judgment, basis, reviewer and date; ","")&amp;IF(AND(N22&lt;&gt;"",COUNTIF('Review Library'!$A$6:$A$29,N22)=0),"Unknown prompt; ",""))</f>
      </c>
      <c r="M22" s="22" t="str">
        <f>IF(A22="","",COUNTIFS(DecisionsTable[Claim ID],A22,DecisionsTable[Decision ID],"&lt;&gt;"))</f>
      </c>
      <c r="N22" s="11"/>
      <c r="O22" s="11"/>
      <c r="P22" s="23"/>
    </row>
    <row r="23" ht="46" customHeight="1">
      <c r="A23" s="11"/>
      <c r="B23" s="11"/>
      <c r="C23" s="11"/>
      <c r="D23" s="11"/>
      <c r="E23" s="11"/>
      <c r="F23" s="11"/>
      <c r="G23" s="11"/>
      <c r="H23" s="11"/>
      <c r="I23" s="11"/>
      <c r="J23" s="22" t="str">
        <f>IF(A23="","",COUNTIFS(EvidenceTable[Claim ID],A23,EvidenceTable[Evidence ID],"&lt;&gt;"))</f>
      </c>
      <c r="K23" s="22" t="str">
        <f>IF(A23="","",COUNTIFS(FindingsTable[Claim ID],A23,FindingsTable[Finding ID],"&lt;&gt;",FindingsTable[Status],"&lt;&gt;Closed")+COUNTIFS(FindingsTable[Claim ID],A23,FindingsTable[Timing (auto)],"Verify closure"))</f>
      </c>
      <c r="L23" s="22" t="str">
        <f>IF(COUNTA(A23:I23,N23:P23)=0,"",IF(A23="","Add ID; ","")&amp;IF(AND(A23&lt;&gt;"",COUNTIF(ClaimsTable[Claim ID],A23)&gt;1),"Duplicate ID; ","")&amp;IF(B23="","Add claim; ","")&amp;IF(C23="","Set criteria; ","")&amp;IF(D23="","Define scope; ","")&amp;IF(E23="","Assign owner; ","")&amp;IF(F23="","Set priority; ","")&amp;IF(G23="","Set review status; ","")&amp;IF(AND(G23="Reviewed",OR(H23="",I23="",O23="",P23="")),"Record judgment, basis, reviewer and date; ","")&amp;IF(AND(N23&lt;&gt;"",COUNTIF('Review Library'!$A$6:$A$29,N23)=0),"Unknown prompt; ",""))</f>
      </c>
      <c r="M23" s="22" t="str">
        <f>IF(A23="","",COUNTIFS(DecisionsTable[Claim ID],A23,DecisionsTable[Decision ID],"&lt;&gt;"))</f>
      </c>
      <c r="N23" s="11"/>
      <c r="O23" s="11"/>
      <c r="P23" s="23"/>
    </row>
    <row r="24" ht="46" customHeight="1">
      <c r="A24" s="11"/>
      <c r="B24" s="11"/>
      <c r="C24" s="11"/>
      <c r="D24" s="11"/>
      <c r="E24" s="11"/>
      <c r="F24" s="11"/>
      <c r="G24" s="11"/>
      <c r="H24" s="11"/>
      <c r="I24" s="11"/>
      <c r="J24" s="22" t="str">
        <f>IF(A24="","",COUNTIFS(EvidenceTable[Claim ID],A24,EvidenceTable[Evidence ID],"&lt;&gt;"))</f>
      </c>
      <c r="K24" s="22" t="str">
        <f>IF(A24="","",COUNTIFS(FindingsTable[Claim ID],A24,FindingsTable[Finding ID],"&lt;&gt;",FindingsTable[Status],"&lt;&gt;Closed")+COUNTIFS(FindingsTable[Claim ID],A24,FindingsTable[Timing (auto)],"Verify closure"))</f>
      </c>
      <c r="L24" s="22" t="str">
        <f>IF(COUNTA(A24:I24,N24:P24)=0,"",IF(A24="","Add ID; ","")&amp;IF(AND(A24&lt;&gt;"",COUNTIF(ClaimsTable[Claim ID],A24)&gt;1),"Duplicate ID; ","")&amp;IF(B24="","Add claim; ","")&amp;IF(C24="","Set criteria; ","")&amp;IF(D24="","Define scope; ","")&amp;IF(E24="","Assign owner; ","")&amp;IF(F24="","Set priority; ","")&amp;IF(G24="","Set review status; ","")&amp;IF(AND(G24="Reviewed",OR(H24="",I24="",O24="",P24="")),"Record judgment, basis, reviewer and date; ","")&amp;IF(AND(N24&lt;&gt;"",COUNTIF('Review Library'!$A$6:$A$29,N24)=0),"Unknown prompt; ",""))</f>
      </c>
      <c r="M24" s="22" t="str">
        <f>IF(A24="","",COUNTIFS(DecisionsTable[Claim ID],A24,DecisionsTable[Decision ID],"&lt;&gt;"))</f>
      </c>
      <c r="N24" s="11"/>
      <c r="O24" s="11"/>
      <c r="P24" s="23"/>
    </row>
    <row r="25" ht="46" customHeight="1">
      <c r="A25" s="11"/>
      <c r="B25" s="11"/>
      <c r="C25" s="11"/>
      <c r="D25" s="11"/>
      <c r="E25" s="11"/>
      <c r="F25" s="11"/>
      <c r="G25" s="11"/>
      <c r="H25" s="11"/>
      <c r="I25" s="11"/>
      <c r="J25" s="22" t="str">
        <f>IF(A25="","",COUNTIFS(EvidenceTable[Claim ID],A25,EvidenceTable[Evidence ID],"&lt;&gt;"))</f>
      </c>
      <c r="K25" s="22" t="str">
        <f>IF(A25="","",COUNTIFS(FindingsTable[Claim ID],A25,FindingsTable[Finding ID],"&lt;&gt;",FindingsTable[Status],"&lt;&gt;Closed")+COUNTIFS(FindingsTable[Claim ID],A25,FindingsTable[Timing (auto)],"Verify closure"))</f>
      </c>
      <c r="L25" s="22" t="str">
        <f>IF(COUNTA(A25:I25,N25:P25)=0,"",IF(A25="","Add ID; ","")&amp;IF(AND(A25&lt;&gt;"",COUNTIF(ClaimsTable[Claim ID],A25)&gt;1),"Duplicate ID; ","")&amp;IF(B25="","Add claim; ","")&amp;IF(C25="","Set criteria; ","")&amp;IF(D25="","Define scope; ","")&amp;IF(E25="","Assign owner; ","")&amp;IF(F25="","Set priority; ","")&amp;IF(G25="","Set review status; ","")&amp;IF(AND(G25="Reviewed",OR(H25="",I25="",O25="",P25="")),"Record judgment, basis, reviewer and date; ","")&amp;IF(AND(N25&lt;&gt;"",COUNTIF('Review Library'!$A$6:$A$29,N25)=0),"Unknown prompt; ",""))</f>
      </c>
      <c r="M25" s="22" t="str">
        <f>IF(A25="","",COUNTIFS(DecisionsTable[Claim ID],A25,DecisionsTable[Decision ID],"&lt;&gt;"))</f>
      </c>
      <c r="N25" s="11"/>
      <c r="O25" s="11"/>
      <c r="P25" s="23"/>
    </row>
    <row r="26" ht="46" customHeight="1">
      <c r="A26" s="11"/>
      <c r="B26" s="11"/>
      <c r="C26" s="11"/>
      <c r="D26" s="11"/>
      <c r="E26" s="11"/>
      <c r="F26" s="11"/>
      <c r="G26" s="11"/>
      <c r="H26" s="11"/>
      <c r="I26" s="11"/>
      <c r="J26" s="22" t="str">
        <f>IF(A26="","",COUNTIFS(EvidenceTable[Claim ID],A26,EvidenceTable[Evidence ID],"&lt;&gt;"))</f>
      </c>
      <c r="K26" s="22" t="str">
        <f>IF(A26="","",COUNTIFS(FindingsTable[Claim ID],A26,FindingsTable[Finding ID],"&lt;&gt;",FindingsTable[Status],"&lt;&gt;Closed")+COUNTIFS(FindingsTable[Claim ID],A26,FindingsTable[Timing (auto)],"Verify closure"))</f>
      </c>
      <c r="L26" s="22" t="str">
        <f>IF(COUNTA(A26:I26,N26:P26)=0,"",IF(A26="","Add ID; ","")&amp;IF(AND(A26&lt;&gt;"",COUNTIF(ClaimsTable[Claim ID],A26)&gt;1),"Duplicate ID; ","")&amp;IF(B26="","Add claim; ","")&amp;IF(C26="","Set criteria; ","")&amp;IF(D26="","Define scope; ","")&amp;IF(E26="","Assign owner; ","")&amp;IF(F26="","Set priority; ","")&amp;IF(G26="","Set review status; ","")&amp;IF(AND(G26="Reviewed",OR(H26="",I26="",O26="",P26="")),"Record judgment, basis, reviewer and date; ","")&amp;IF(AND(N26&lt;&gt;"",COUNTIF('Review Library'!$A$6:$A$29,N26)=0),"Unknown prompt; ",""))</f>
      </c>
      <c r="M26" s="22" t="str">
        <f>IF(A26="","",COUNTIFS(DecisionsTable[Claim ID],A26,DecisionsTable[Decision ID],"&lt;&gt;"))</f>
      </c>
      <c r="N26" s="11"/>
      <c r="O26" s="11"/>
      <c r="P26" s="23"/>
    </row>
    <row r="27" ht="46" customHeight="1">
      <c r="A27" s="11"/>
      <c r="B27" s="11"/>
      <c r="C27" s="11"/>
      <c r="D27" s="11"/>
      <c r="E27" s="11"/>
      <c r="F27" s="11"/>
      <c r="G27" s="11"/>
      <c r="H27" s="11"/>
      <c r="I27" s="11"/>
      <c r="J27" s="22" t="str">
        <f>IF(A27="","",COUNTIFS(EvidenceTable[Claim ID],A27,EvidenceTable[Evidence ID],"&lt;&gt;"))</f>
      </c>
      <c r="K27" s="22" t="str">
        <f>IF(A27="","",COUNTIFS(FindingsTable[Claim ID],A27,FindingsTable[Finding ID],"&lt;&gt;",FindingsTable[Status],"&lt;&gt;Closed")+COUNTIFS(FindingsTable[Claim ID],A27,FindingsTable[Timing (auto)],"Verify closure"))</f>
      </c>
      <c r="L27" s="22" t="str">
        <f>IF(COUNTA(A27:I27,N27:P27)=0,"",IF(A27="","Add ID; ","")&amp;IF(AND(A27&lt;&gt;"",COUNTIF(ClaimsTable[Claim ID],A27)&gt;1),"Duplicate ID; ","")&amp;IF(B27="","Add claim; ","")&amp;IF(C27="","Set criteria; ","")&amp;IF(D27="","Define scope; ","")&amp;IF(E27="","Assign owner; ","")&amp;IF(F27="","Set priority; ","")&amp;IF(G27="","Set review status; ","")&amp;IF(AND(G27="Reviewed",OR(H27="",I27="",O27="",P27="")),"Record judgment, basis, reviewer and date; ","")&amp;IF(AND(N27&lt;&gt;"",COUNTIF('Review Library'!$A$6:$A$29,N27)=0),"Unknown prompt; ",""))</f>
      </c>
      <c r="M27" s="22" t="str">
        <f>IF(A27="","",COUNTIFS(DecisionsTable[Claim ID],A27,DecisionsTable[Decision ID],"&lt;&gt;"))</f>
      </c>
      <c r="N27" s="11"/>
      <c r="O27" s="11"/>
      <c r="P27" s="23"/>
    </row>
    <row r="28" ht="46" customHeight="1">
      <c r="A28" s="11"/>
      <c r="B28" s="11"/>
      <c r="C28" s="11"/>
      <c r="D28" s="11"/>
      <c r="E28" s="11"/>
      <c r="F28" s="11"/>
      <c r="G28" s="11"/>
      <c r="H28" s="11"/>
      <c r="I28" s="11"/>
      <c r="J28" s="22" t="str">
        <f>IF(A28="","",COUNTIFS(EvidenceTable[Claim ID],A28,EvidenceTable[Evidence ID],"&lt;&gt;"))</f>
      </c>
      <c r="K28" s="22" t="str">
        <f>IF(A28="","",COUNTIFS(FindingsTable[Claim ID],A28,FindingsTable[Finding ID],"&lt;&gt;",FindingsTable[Status],"&lt;&gt;Closed")+COUNTIFS(FindingsTable[Claim ID],A28,FindingsTable[Timing (auto)],"Verify closure"))</f>
      </c>
      <c r="L28" s="22" t="str">
        <f>IF(COUNTA(A28:I28,N28:P28)=0,"",IF(A28="","Add ID; ","")&amp;IF(AND(A28&lt;&gt;"",COUNTIF(ClaimsTable[Claim ID],A28)&gt;1),"Duplicate ID; ","")&amp;IF(B28="","Add claim; ","")&amp;IF(C28="","Set criteria; ","")&amp;IF(D28="","Define scope; ","")&amp;IF(E28="","Assign owner; ","")&amp;IF(F28="","Set priority; ","")&amp;IF(G28="","Set review status; ","")&amp;IF(AND(G28="Reviewed",OR(H28="",I28="",O28="",P28="")),"Record judgment, basis, reviewer and date; ","")&amp;IF(AND(N28&lt;&gt;"",COUNTIF('Review Library'!$A$6:$A$29,N28)=0),"Unknown prompt; ",""))</f>
      </c>
      <c r="M28" s="22" t="str">
        <f>IF(A28="","",COUNTIFS(DecisionsTable[Claim ID],A28,DecisionsTable[Decision ID],"&lt;&gt;"))</f>
      </c>
      <c r="N28" s="11"/>
      <c r="O28" s="11"/>
      <c r="P28" s="23"/>
    </row>
    <row r="29" ht="46" customHeight="1">
      <c r="A29" s="11"/>
      <c r="B29" s="11"/>
      <c r="C29" s="11"/>
      <c r="D29" s="11"/>
      <c r="E29" s="11"/>
      <c r="F29" s="11"/>
      <c r="G29" s="11"/>
      <c r="H29" s="11"/>
      <c r="I29" s="11"/>
      <c r="J29" s="22" t="str">
        <f>IF(A29="","",COUNTIFS(EvidenceTable[Claim ID],A29,EvidenceTable[Evidence ID],"&lt;&gt;"))</f>
      </c>
      <c r="K29" s="22" t="str">
        <f>IF(A29="","",COUNTIFS(FindingsTable[Claim ID],A29,FindingsTable[Finding ID],"&lt;&gt;",FindingsTable[Status],"&lt;&gt;Closed")+COUNTIFS(FindingsTable[Claim ID],A29,FindingsTable[Timing (auto)],"Verify closure"))</f>
      </c>
      <c r="L29" s="22" t="str">
        <f>IF(COUNTA(A29:I29,N29:P29)=0,"",IF(A29="","Add ID; ","")&amp;IF(AND(A29&lt;&gt;"",COUNTIF(ClaimsTable[Claim ID],A29)&gt;1),"Duplicate ID; ","")&amp;IF(B29="","Add claim; ","")&amp;IF(C29="","Set criteria; ","")&amp;IF(D29="","Define scope; ","")&amp;IF(E29="","Assign owner; ","")&amp;IF(F29="","Set priority; ","")&amp;IF(G29="","Set review status; ","")&amp;IF(AND(G29="Reviewed",OR(H29="",I29="",O29="",P29="")),"Record judgment, basis, reviewer and date; ","")&amp;IF(AND(N29&lt;&gt;"",COUNTIF('Review Library'!$A$6:$A$29,N29)=0),"Unknown prompt; ",""))</f>
      </c>
      <c r="M29" s="22" t="str">
        <f>IF(A29="","",COUNTIFS(DecisionsTable[Claim ID],A29,DecisionsTable[Decision ID],"&lt;&gt;"))</f>
      </c>
      <c r="N29" s="11"/>
      <c r="O29" s="11"/>
      <c r="P29" s="23"/>
    </row>
    <row r="30" ht="46" customHeight="1">
      <c r="A30" s="11"/>
      <c r="B30" s="11"/>
      <c r="C30" s="11"/>
      <c r="D30" s="11"/>
      <c r="E30" s="11"/>
      <c r="F30" s="11"/>
      <c r="G30" s="11"/>
      <c r="H30" s="11"/>
      <c r="I30" s="11"/>
      <c r="J30" s="22" t="str">
        <f>IF(A30="","",COUNTIFS(EvidenceTable[Claim ID],A30,EvidenceTable[Evidence ID],"&lt;&gt;"))</f>
      </c>
      <c r="K30" s="22" t="str">
        <f>IF(A30="","",COUNTIFS(FindingsTable[Claim ID],A30,FindingsTable[Finding ID],"&lt;&gt;",FindingsTable[Status],"&lt;&gt;Closed")+COUNTIFS(FindingsTable[Claim ID],A30,FindingsTable[Timing (auto)],"Verify closure"))</f>
      </c>
      <c r="L30" s="22" t="str">
        <f>IF(COUNTA(A30:I30,N30:P30)=0,"",IF(A30="","Add ID; ","")&amp;IF(AND(A30&lt;&gt;"",COUNTIF(ClaimsTable[Claim ID],A30)&gt;1),"Duplicate ID; ","")&amp;IF(B30="","Add claim; ","")&amp;IF(C30="","Set criteria; ","")&amp;IF(D30="","Define scope; ","")&amp;IF(E30="","Assign owner; ","")&amp;IF(F30="","Set priority; ","")&amp;IF(G30="","Set review status; ","")&amp;IF(AND(G30="Reviewed",OR(H30="",I30="",O30="",P30="")),"Record judgment, basis, reviewer and date; ","")&amp;IF(AND(N30&lt;&gt;"",COUNTIF('Review Library'!$A$6:$A$29,N30)=0),"Unknown prompt; ",""))</f>
      </c>
      <c r="M30" s="22" t="str">
        <f>IF(A30="","",COUNTIFS(DecisionsTable[Claim ID],A30,DecisionsTable[Decision ID],"&lt;&gt;"))</f>
      </c>
      <c r="N30" s="11"/>
      <c r="O30" s="11"/>
      <c r="P30" s="23"/>
    </row>
    <row r="31" ht="46" customHeight="1">
      <c r="A31" s="11"/>
      <c r="B31" s="11"/>
      <c r="C31" s="11"/>
      <c r="D31" s="11"/>
      <c r="E31" s="11"/>
      <c r="F31" s="11"/>
      <c r="G31" s="11"/>
      <c r="H31" s="11"/>
      <c r="I31" s="11"/>
      <c r="J31" s="22" t="str">
        <f>IF(A31="","",COUNTIFS(EvidenceTable[Claim ID],A31,EvidenceTable[Evidence ID],"&lt;&gt;"))</f>
      </c>
      <c r="K31" s="22" t="str">
        <f>IF(A31="","",COUNTIFS(FindingsTable[Claim ID],A31,FindingsTable[Finding ID],"&lt;&gt;",FindingsTable[Status],"&lt;&gt;Closed")+COUNTIFS(FindingsTable[Claim ID],A31,FindingsTable[Timing (auto)],"Verify closure"))</f>
      </c>
      <c r="L31" s="22" t="str">
        <f>IF(COUNTA(A31:I31,N31:P31)=0,"",IF(A31="","Add ID; ","")&amp;IF(AND(A31&lt;&gt;"",COUNTIF(ClaimsTable[Claim ID],A31)&gt;1),"Duplicate ID; ","")&amp;IF(B31="","Add claim; ","")&amp;IF(C31="","Set criteria; ","")&amp;IF(D31="","Define scope; ","")&amp;IF(E31="","Assign owner; ","")&amp;IF(F31="","Set priority; ","")&amp;IF(G31="","Set review status; ","")&amp;IF(AND(G31="Reviewed",OR(H31="",I31="",O31="",P31="")),"Record judgment, basis, reviewer and date; ","")&amp;IF(AND(N31&lt;&gt;"",COUNTIF('Review Library'!$A$6:$A$29,N31)=0),"Unknown prompt; ",""))</f>
      </c>
      <c r="M31" s="22" t="str">
        <f>IF(A31="","",COUNTIFS(DecisionsTable[Claim ID],A31,DecisionsTable[Decision ID],"&lt;&gt;"))</f>
      </c>
      <c r="N31" s="11"/>
      <c r="O31" s="11"/>
      <c r="P31" s="23"/>
    </row>
    <row r="32" ht="46" customHeight="1">
      <c r="A32" s="11"/>
      <c r="B32" s="11"/>
      <c r="C32" s="11"/>
      <c r="D32" s="11"/>
      <c r="E32" s="11"/>
      <c r="F32" s="11"/>
      <c r="G32" s="11"/>
      <c r="H32" s="11"/>
      <c r="I32" s="11"/>
      <c r="J32" s="22" t="str">
        <f>IF(A32="","",COUNTIFS(EvidenceTable[Claim ID],A32,EvidenceTable[Evidence ID],"&lt;&gt;"))</f>
      </c>
      <c r="K32" s="22" t="str">
        <f>IF(A32="","",COUNTIFS(FindingsTable[Claim ID],A32,FindingsTable[Finding ID],"&lt;&gt;",FindingsTable[Status],"&lt;&gt;Closed")+COUNTIFS(FindingsTable[Claim ID],A32,FindingsTable[Timing (auto)],"Verify closure"))</f>
      </c>
      <c r="L32" s="22" t="str">
        <f>IF(COUNTA(A32:I32,N32:P32)=0,"",IF(A32="","Add ID; ","")&amp;IF(AND(A32&lt;&gt;"",COUNTIF(ClaimsTable[Claim ID],A32)&gt;1),"Duplicate ID; ","")&amp;IF(B32="","Add claim; ","")&amp;IF(C32="","Set criteria; ","")&amp;IF(D32="","Define scope; ","")&amp;IF(E32="","Assign owner; ","")&amp;IF(F32="","Set priority; ","")&amp;IF(G32="","Set review status; ","")&amp;IF(AND(G32="Reviewed",OR(H32="",I32="",O32="",P32="")),"Record judgment, basis, reviewer and date; ","")&amp;IF(AND(N32&lt;&gt;"",COUNTIF('Review Library'!$A$6:$A$29,N32)=0),"Unknown prompt; ",""))</f>
      </c>
      <c r="M32" s="22" t="str">
        <f>IF(A32="","",COUNTIFS(DecisionsTable[Claim ID],A32,DecisionsTable[Decision ID],"&lt;&gt;"))</f>
      </c>
      <c r="N32" s="11"/>
      <c r="O32" s="11"/>
      <c r="P32" s="23"/>
    </row>
    <row r="33" ht="46" customHeight="1">
      <c r="A33" s="11"/>
      <c r="B33" s="11"/>
      <c r="C33" s="11"/>
      <c r="D33" s="11"/>
      <c r="E33" s="11"/>
      <c r="F33" s="11"/>
      <c r="G33" s="11"/>
      <c r="H33" s="11"/>
      <c r="I33" s="11"/>
      <c r="J33" s="22" t="str">
        <f>IF(A33="","",COUNTIFS(EvidenceTable[Claim ID],A33,EvidenceTable[Evidence ID],"&lt;&gt;"))</f>
      </c>
      <c r="K33" s="22" t="str">
        <f>IF(A33="","",COUNTIFS(FindingsTable[Claim ID],A33,FindingsTable[Finding ID],"&lt;&gt;",FindingsTable[Status],"&lt;&gt;Closed")+COUNTIFS(FindingsTable[Claim ID],A33,FindingsTable[Timing (auto)],"Verify closure"))</f>
      </c>
      <c r="L33" s="22" t="str">
        <f>IF(COUNTA(A33:I33,N33:P33)=0,"",IF(A33="","Add ID; ","")&amp;IF(AND(A33&lt;&gt;"",COUNTIF(ClaimsTable[Claim ID],A33)&gt;1),"Duplicate ID; ","")&amp;IF(B33="","Add claim; ","")&amp;IF(C33="","Set criteria; ","")&amp;IF(D33="","Define scope; ","")&amp;IF(E33="","Assign owner; ","")&amp;IF(F33="","Set priority; ","")&amp;IF(G33="","Set review status; ","")&amp;IF(AND(G33="Reviewed",OR(H33="",I33="",O33="",P33="")),"Record judgment, basis, reviewer and date; ","")&amp;IF(AND(N33&lt;&gt;"",COUNTIF('Review Library'!$A$6:$A$29,N33)=0),"Unknown prompt; ",""))</f>
      </c>
      <c r="M33" s="22" t="str">
        <f>IF(A33="","",COUNTIFS(DecisionsTable[Claim ID],A33,DecisionsTable[Decision ID],"&lt;&gt;"))</f>
      </c>
      <c r="N33" s="11"/>
      <c r="O33" s="11"/>
      <c r="P33" s="23"/>
    </row>
    <row r="34" ht="46" customHeight="1">
      <c r="A34" s="11"/>
      <c r="B34" s="11"/>
      <c r="C34" s="11"/>
      <c r="D34" s="11"/>
      <c r="E34" s="11"/>
      <c r="F34" s="11"/>
      <c r="G34" s="11"/>
      <c r="H34" s="11"/>
      <c r="I34" s="11"/>
      <c r="J34" s="22" t="str">
        <f>IF(A34="","",COUNTIFS(EvidenceTable[Claim ID],A34,EvidenceTable[Evidence ID],"&lt;&gt;"))</f>
      </c>
      <c r="K34" s="22" t="str">
        <f>IF(A34="","",COUNTIFS(FindingsTable[Claim ID],A34,FindingsTable[Finding ID],"&lt;&gt;",FindingsTable[Status],"&lt;&gt;Closed")+COUNTIFS(FindingsTable[Claim ID],A34,FindingsTable[Timing (auto)],"Verify closure"))</f>
      </c>
      <c r="L34" s="22" t="str">
        <f>IF(COUNTA(A34:I34,N34:P34)=0,"",IF(A34="","Add ID; ","")&amp;IF(AND(A34&lt;&gt;"",COUNTIF(ClaimsTable[Claim ID],A34)&gt;1),"Duplicate ID; ","")&amp;IF(B34="","Add claim; ","")&amp;IF(C34="","Set criteria; ","")&amp;IF(D34="","Define scope; ","")&amp;IF(E34="","Assign owner; ","")&amp;IF(F34="","Set priority; ","")&amp;IF(G34="","Set review status; ","")&amp;IF(AND(G34="Reviewed",OR(H34="",I34="",O34="",P34="")),"Record judgment, basis, reviewer and date; ","")&amp;IF(AND(N34&lt;&gt;"",COUNTIF('Review Library'!$A$6:$A$29,N34)=0),"Unknown prompt; ",""))</f>
      </c>
      <c r="M34" s="22" t="str">
        <f>IF(A34="","",COUNTIFS(DecisionsTable[Claim ID],A34,DecisionsTable[Decision ID],"&lt;&gt;"))</f>
      </c>
      <c r="N34" s="11"/>
      <c r="O34" s="11"/>
      <c r="P34" s="23"/>
    </row>
    <row r="35" ht="46" customHeight="1">
      <c r="A35" s="11"/>
      <c r="B35" s="11"/>
      <c r="C35" s="11"/>
      <c r="D35" s="11"/>
      <c r="E35" s="11"/>
      <c r="F35" s="11"/>
      <c r="G35" s="11"/>
      <c r="H35" s="11"/>
      <c r="I35" s="11"/>
      <c r="J35" s="22" t="str">
        <f>IF(A35="","",COUNTIFS(EvidenceTable[Claim ID],A35,EvidenceTable[Evidence ID],"&lt;&gt;"))</f>
      </c>
      <c r="K35" s="22" t="str">
        <f>IF(A35="","",COUNTIFS(FindingsTable[Claim ID],A35,FindingsTable[Finding ID],"&lt;&gt;",FindingsTable[Status],"&lt;&gt;Closed")+COUNTIFS(FindingsTable[Claim ID],A35,FindingsTable[Timing (auto)],"Verify closure"))</f>
      </c>
      <c r="L35" s="22" t="str">
        <f>IF(COUNTA(A35:I35,N35:P35)=0,"",IF(A35="","Add ID; ","")&amp;IF(AND(A35&lt;&gt;"",COUNTIF(ClaimsTable[Claim ID],A35)&gt;1),"Duplicate ID; ","")&amp;IF(B35="","Add claim; ","")&amp;IF(C35="","Set criteria; ","")&amp;IF(D35="","Define scope; ","")&amp;IF(E35="","Assign owner; ","")&amp;IF(F35="","Set priority; ","")&amp;IF(G35="","Set review status; ","")&amp;IF(AND(G35="Reviewed",OR(H35="",I35="",O35="",P35="")),"Record judgment, basis, reviewer and date; ","")&amp;IF(AND(N35&lt;&gt;"",COUNTIF('Review Library'!$A$6:$A$29,N35)=0),"Unknown prompt; ",""))</f>
      </c>
      <c r="M35" s="22" t="str">
        <f>IF(A35="","",COUNTIFS(DecisionsTable[Claim ID],A35,DecisionsTable[Decision ID],"&lt;&gt;"))</f>
      </c>
      <c r="N35" s="11"/>
      <c r="O35" s="11"/>
      <c r="P35" s="23"/>
    </row>
    <row r="36" ht="46" customHeight="1">
      <c r="A36" s="11"/>
      <c r="B36" s="11"/>
      <c r="C36" s="11"/>
      <c r="D36" s="11"/>
      <c r="E36" s="11"/>
      <c r="F36" s="11"/>
      <c r="G36" s="11"/>
      <c r="H36" s="11"/>
      <c r="I36" s="11"/>
      <c r="J36" s="22" t="str">
        <f>IF(A36="","",COUNTIFS(EvidenceTable[Claim ID],A36,EvidenceTable[Evidence ID],"&lt;&gt;"))</f>
      </c>
      <c r="K36" s="22" t="str">
        <f>IF(A36="","",COUNTIFS(FindingsTable[Claim ID],A36,FindingsTable[Finding ID],"&lt;&gt;",FindingsTable[Status],"&lt;&gt;Closed")+COUNTIFS(FindingsTable[Claim ID],A36,FindingsTable[Timing (auto)],"Verify closure"))</f>
      </c>
      <c r="L36" s="22" t="str">
        <f>IF(COUNTA(A36:I36,N36:P36)=0,"",IF(A36="","Add ID; ","")&amp;IF(AND(A36&lt;&gt;"",COUNTIF(ClaimsTable[Claim ID],A36)&gt;1),"Duplicate ID; ","")&amp;IF(B36="","Add claim; ","")&amp;IF(C36="","Set criteria; ","")&amp;IF(D36="","Define scope; ","")&amp;IF(E36="","Assign owner; ","")&amp;IF(F36="","Set priority; ","")&amp;IF(G36="","Set review status; ","")&amp;IF(AND(G36="Reviewed",OR(H36="",I36="",O36="",P36="")),"Record judgment, basis, reviewer and date; ","")&amp;IF(AND(N36&lt;&gt;"",COUNTIF('Review Library'!$A$6:$A$29,N36)=0),"Unknown prompt; ",""))</f>
      </c>
      <c r="M36" s="22" t="str">
        <f>IF(A36="","",COUNTIFS(DecisionsTable[Claim ID],A36,DecisionsTable[Decision ID],"&lt;&gt;"))</f>
      </c>
      <c r="N36" s="11"/>
      <c r="O36" s="11"/>
      <c r="P36" s="23"/>
    </row>
    <row r="37" ht="46" customHeight="1">
      <c r="A37" s="11"/>
      <c r="B37" s="11"/>
      <c r="C37" s="11"/>
      <c r="D37" s="11"/>
      <c r="E37" s="11"/>
      <c r="F37" s="11"/>
      <c r="G37" s="11"/>
      <c r="H37" s="11"/>
      <c r="I37" s="11"/>
      <c r="J37" s="22" t="str">
        <f>IF(A37="","",COUNTIFS(EvidenceTable[Claim ID],A37,EvidenceTable[Evidence ID],"&lt;&gt;"))</f>
      </c>
      <c r="K37" s="22" t="str">
        <f>IF(A37="","",COUNTIFS(FindingsTable[Claim ID],A37,FindingsTable[Finding ID],"&lt;&gt;",FindingsTable[Status],"&lt;&gt;Closed")+COUNTIFS(FindingsTable[Claim ID],A37,FindingsTable[Timing (auto)],"Verify closure"))</f>
      </c>
      <c r="L37" s="22" t="str">
        <f>IF(COUNTA(A37:I37,N37:P37)=0,"",IF(A37="","Add ID; ","")&amp;IF(AND(A37&lt;&gt;"",COUNTIF(ClaimsTable[Claim ID],A37)&gt;1),"Duplicate ID; ","")&amp;IF(B37="","Add claim; ","")&amp;IF(C37="","Set criteria; ","")&amp;IF(D37="","Define scope; ","")&amp;IF(E37="","Assign owner; ","")&amp;IF(F37="","Set priority; ","")&amp;IF(G37="","Set review status; ","")&amp;IF(AND(G37="Reviewed",OR(H37="",I37="",O37="",P37="")),"Record judgment, basis, reviewer and date; ","")&amp;IF(AND(N37&lt;&gt;"",COUNTIF('Review Library'!$A$6:$A$29,N37)=0),"Unknown prompt; ",""))</f>
      </c>
      <c r="M37" s="22" t="str">
        <f>IF(A37="","",COUNTIFS(DecisionsTable[Claim ID],A37,DecisionsTable[Decision ID],"&lt;&gt;"))</f>
      </c>
      <c r="N37" s="11"/>
      <c r="O37" s="11"/>
      <c r="P37" s="23"/>
    </row>
    <row r="38" ht="46" customHeight="1">
      <c r="A38" s="11"/>
      <c r="B38" s="11"/>
      <c r="C38" s="11"/>
      <c r="D38" s="11"/>
      <c r="E38" s="11"/>
      <c r="F38" s="11"/>
      <c r="G38" s="11"/>
      <c r="H38" s="11"/>
      <c r="I38" s="11"/>
      <c r="J38" s="22" t="str">
        <f>IF(A38="","",COUNTIFS(EvidenceTable[Claim ID],A38,EvidenceTable[Evidence ID],"&lt;&gt;"))</f>
      </c>
      <c r="K38" s="22" t="str">
        <f>IF(A38="","",COUNTIFS(FindingsTable[Claim ID],A38,FindingsTable[Finding ID],"&lt;&gt;",FindingsTable[Status],"&lt;&gt;Closed")+COUNTIFS(FindingsTable[Claim ID],A38,FindingsTable[Timing (auto)],"Verify closure"))</f>
      </c>
      <c r="L38" s="22" t="str">
        <f>IF(COUNTA(A38:I38,N38:P38)=0,"",IF(A38="","Add ID; ","")&amp;IF(AND(A38&lt;&gt;"",COUNTIF(ClaimsTable[Claim ID],A38)&gt;1),"Duplicate ID; ","")&amp;IF(B38="","Add claim; ","")&amp;IF(C38="","Set criteria; ","")&amp;IF(D38="","Define scope; ","")&amp;IF(E38="","Assign owner; ","")&amp;IF(F38="","Set priority; ","")&amp;IF(G38="","Set review status; ","")&amp;IF(AND(G38="Reviewed",OR(H38="",I38="",O38="",P38="")),"Record judgment, basis, reviewer and date; ","")&amp;IF(AND(N38&lt;&gt;"",COUNTIF('Review Library'!$A$6:$A$29,N38)=0),"Unknown prompt; ",""))</f>
      </c>
      <c r="M38" s="22" t="str">
        <f>IF(A38="","",COUNTIFS(DecisionsTable[Claim ID],A38,DecisionsTable[Decision ID],"&lt;&gt;"))</f>
      </c>
      <c r="N38" s="11"/>
      <c r="O38" s="11"/>
      <c r="P38" s="23"/>
    </row>
    <row r="39" ht="46" customHeight="1">
      <c r="A39" s="11"/>
      <c r="B39" s="11"/>
      <c r="C39" s="11"/>
      <c r="D39" s="11"/>
      <c r="E39" s="11"/>
      <c r="F39" s="11"/>
      <c r="G39" s="11"/>
      <c r="H39" s="11"/>
      <c r="I39" s="11"/>
      <c r="J39" s="22" t="str">
        <f>IF(A39="","",COUNTIFS(EvidenceTable[Claim ID],A39,EvidenceTable[Evidence ID],"&lt;&gt;"))</f>
      </c>
      <c r="K39" s="22" t="str">
        <f>IF(A39="","",COUNTIFS(FindingsTable[Claim ID],A39,FindingsTable[Finding ID],"&lt;&gt;",FindingsTable[Status],"&lt;&gt;Closed")+COUNTIFS(FindingsTable[Claim ID],A39,FindingsTable[Timing (auto)],"Verify closure"))</f>
      </c>
      <c r="L39" s="22" t="str">
        <f>IF(COUNTA(A39:I39,N39:P39)=0,"",IF(A39="","Add ID; ","")&amp;IF(AND(A39&lt;&gt;"",COUNTIF(ClaimsTable[Claim ID],A39)&gt;1),"Duplicate ID; ","")&amp;IF(B39="","Add claim; ","")&amp;IF(C39="","Set criteria; ","")&amp;IF(D39="","Define scope; ","")&amp;IF(E39="","Assign owner; ","")&amp;IF(F39="","Set priority; ","")&amp;IF(G39="","Set review status; ","")&amp;IF(AND(G39="Reviewed",OR(H39="",I39="",O39="",P39="")),"Record judgment, basis, reviewer and date; ","")&amp;IF(AND(N39&lt;&gt;"",COUNTIF('Review Library'!$A$6:$A$29,N39)=0),"Unknown prompt; ",""))</f>
      </c>
      <c r="M39" s="22" t="str">
        <f>IF(A39="","",COUNTIFS(DecisionsTable[Claim ID],A39,DecisionsTable[Decision ID],"&lt;&gt;"))</f>
      </c>
      <c r="N39" s="11"/>
      <c r="O39" s="11"/>
      <c r="P39" s="23"/>
    </row>
    <row r="40" ht="46" customHeight="1">
      <c r="A40" s="11"/>
      <c r="B40" s="11"/>
      <c r="C40" s="11"/>
      <c r="D40" s="11"/>
      <c r="E40" s="11"/>
      <c r="F40" s="11"/>
      <c r="G40" s="11"/>
      <c r="H40" s="11"/>
      <c r="I40" s="11"/>
      <c r="J40" s="22" t="str">
        <f>IF(A40="","",COUNTIFS(EvidenceTable[Claim ID],A40,EvidenceTable[Evidence ID],"&lt;&gt;"))</f>
      </c>
      <c r="K40" s="22" t="str">
        <f>IF(A40="","",COUNTIFS(FindingsTable[Claim ID],A40,FindingsTable[Finding ID],"&lt;&gt;",FindingsTable[Status],"&lt;&gt;Closed")+COUNTIFS(FindingsTable[Claim ID],A40,FindingsTable[Timing (auto)],"Verify closure"))</f>
      </c>
      <c r="L40" s="22" t="str">
        <f>IF(COUNTA(A40:I40,N40:P40)=0,"",IF(A40="","Add ID; ","")&amp;IF(AND(A40&lt;&gt;"",COUNTIF(ClaimsTable[Claim ID],A40)&gt;1),"Duplicate ID; ","")&amp;IF(B40="","Add claim; ","")&amp;IF(C40="","Set criteria; ","")&amp;IF(D40="","Define scope; ","")&amp;IF(E40="","Assign owner; ","")&amp;IF(F40="","Set priority; ","")&amp;IF(G40="","Set review status; ","")&amp;IF(AND(G40="Reviewed",OR(H40="",I40="",O40="",P40="")),"Record judgment, basis, reviewer and date; ","")&amp;IF(AND(N40&lt;&gt;"",COUNTIF('Review Library'!$A$6:$A$29,N40)=0),"Unknown prompt; ",""))</f>
      </c>
      <c r="M40" s="22" t="str">
        <f>IF(A40="","",COUNTIFS(DecisionsTable[Claim ID],A40,DecisionsTable[Decision ID],"&lt;&gt;"))</f>
      </c>
      <c r="N40" s="11"/>
      <c r="O40" s="11"/>
      <c r="P40" s="23"/>
    </row>
    <row r="41" ht="46" customHeight="1">
      <c r="A41" s="11"/>
      <c r="B41" s="11"/>
      <c r="C41" s="11"/>
      <c r="D41" s="11"/>
      <c r="E41" s="11"/>
      <c r="F41" s="11"/>
      <c r="G41" s="11"/>
      <c r="H41" s="11"/>
      <c r="I41" s="11"/>
      <c r="J41" s="22" t="str">
        <f>IF(A41="","",COUNTIFS(EvidenceTable[Claim ID],A41,EvidenceTable[Evidence ID],"&lt;&gt;"))</f>
      </c>
      <c r="K41" s="22" t="str">
        <f>IF(A41="","",COUNTIFS(FindingsTable[Claim ID],A41,FindingsTable[Finding ID],"&lt;&gt;",FindingsTable[Status],"&lt;&gt;Closed")+COUNTIFS(FindingsTable[Claim ID],A41,FindingsTable[Timing (auto)],"Verify closure"))</f>
      </c>
      <c r="L41" s="22" t="str">
        <f>IF(COUNTA(A41:I41,N41:P41)=0,"",IF(A41="","Add ID; ","")&amp;IF(AND(A41&lt;&gt;"",COUNTIF(ClaimsTable[Claim ID],A41)&gt;1),"Duplicate ID; ","")&amp;IF(B41="","Add claim; ","")&amp;IF(C41="","Set criteria; ","")&amp;IF(D41="","Define scope; ","")&amp;IF(E41="","Assign owner; ","")&amp;IF(F41="","Set priority; ","")&amp;IF(G41="","Set review status; ","")&amp;IF(AND(G41="Reviewed",OR(H41="",I41="",O41="",P41="")),"Record judgment, basis, reviewer and date; ","")&amp;IF(AND(N41&lt;&gt;"",COUNTIF('Review Library'!$A$6:$A$29,N41)=0),"Unknown prompt; ",""))</f>
      </c>
      <c r="M41" s="22" t="str">
        <f>IF(A41="","",COUNTIFS(DecisionsTable[Claim ID],A41,DecisionsTable[Decision ID],"&lt;&gt;"))</f>
      </c>
      <c r="N41" s="11"/>
      <c r="O41" s="11"/>
      <c r="P41" s="23"/>
    </row>
    <row r="42" ht="46" customHeight="1">
      <c r="A42" s="11"/>
      <c r="B42" s="11"/>
      <c r="C42" s="11"/>
      <c r="D42" s="11"/>
      <c r="E42" s="11"/>
      <c r="F42" s="11"/>
      <c r="G42" s="11"/>
      <c r="H42" s="11"/>
      <c r="I42" s="11"/>
      <c r="J42" s="22" t="str">
        <f>IF(A42="","",COUNTIFS(EvidenceTable[Claim ID],A42,EvidenceTable[Evidence ID],"&lt;&gt;"))</f>
      </c>
      <c r="K42" s="22" t="str">
        <f>IF(A42="","",COUNTIFS(FindingsTable[Claim ID],A42,FindingsTable[Finding ID],"&lt;&gt;",FindingsTable[Status],"&lt;&gt;Closed")+COUNTIFS(FindingsTable[Claim ID],A42,FindingsTable[Timing (auto)],"Verify closure"))</f>
      </c>
      <c r="L42" s="22" t="str">
        <f>IF(COUNTA(A42:I42,N42:P42)=0,"",IF(A42="","Add ID; ","")&amp;IF(AND(A42&lt;&gt;"",COUNTIF(ClaimsTable[Claim ID],A42)&gt;1),"Duplicate ID; ","")&amp;IF(B42="","Add claim; ","")&amp;IF(C42="","Set criteria; ","")&amp;IF(D42="","Define scope; ","")&amp;IF(E42="","Assign owner; ","")&amp;IF(F42="","Set priority; ","")&amp;IF(G42="","Set review status; ","")&amp;IF(AND(G42="Reviewed",OR(H42="",I42="",O42="",P42="")),"Record judgment, basis, reviewer and date; ","")&amp;IF(AND(N42&lt;&gt;"",COUNTIF('Review Library'!$A$6:$A$29,N42)=0),"Unknown prompt; ",""))</f>
      </c>
      <c r="M42" s="22" t="str">
        <f>IF(A42="","",COUNTIFS(DecisionsTable[Claim ID],A42,DecisionsTable[Decision ID],"&lt;&gt;"))</f>
      </c>
      <c r="N42" s="11"/>
      <c r="O42" s="11"/>
      <c r="P42" s="23"/>
    </row>
    <row r="43" ht="46" customHeight="1">
      <c r="A43" s="11"/>
      <c r="B43" s="11"/>
      <c r="C43" s="11"/>
      <c r="D43" s="11"/>
      <c r="E43" s="11"/>
      <c r="F43" s="11"/>
      <c r="G43" s="11"/>
      <c r="H43" s="11"/>
      <c r="I43" s="11"/>
      <c r="J43" s="22" t="str">
        <f>IF(A43="","",COUNTIFS(EvidenceTable[Claim ID],A43,EvidenceTable[Evidence ID],"&lt;&gt;"))</f>
      </c>
      <c r="K43" s="22" t="str">
        <f>IF(A43="","",COUNTIFS(FindingsTable[Claim ID],A43,FindingsTable[Finding ID],"&lt;&gt;",FindingsTable[Status],"&lt;&gt;Closed")+COUNTIFS(FindingsTable[Claim ID],A43,FindingsTable[Timing (auto)],"Verify closure"))</f>
      </c>
      <c r="L43" s="22" t="str">
        <f>IF(COUNTA(A43:I43,N43:P43)=0,"",IF(A43="","Add ID; ","")&amp;IF(AND(A43&lt;&gt;"",COUNTIF(ClaimsTable[Claim ID],A43)&gt;1),"Duplicate ID; ","")&amp;IF(B43="","Add claim; ","")&amp;IF(C43="","Set criteria; ","")&amp;IF(D43="","Define scope; ","")&amp;IF(E43="","Assign owner; ","")&amp;IF(F43="","Set priority; ","")&amp;IF(G43="","Set review status; ","")&amp;IF(AND(G43="Reviewed",OR(H43="",I43="",O43="",P43="")),"Record judgment, basis, reviewer and date; ","")&amp;IF(AND(N43&lt;&gt;"",COUNTIF('Review Library'!$A$6:$A$29,N43)=0),"Unknown prompt; ",""))</f>
      </c>
      <c r="M43" s="22" t="str">
        <f>IF(A43="","",COUNTIFS(DecisionsTable[Claim ID],A43,DecisionsTable[Decision ID],"&lt;&gt;"))</f>
      </c>
      <c r="N43" s="11"/>
      <c r="O43" s="11"/>
      <c r="P43" s="23"/>
    </row>
    <row r="44" ht="46" customHeight="1">
      <c r="A44" s="11"/>
      <c r="B44" s="11"/>
      <c r="C44" s="11"/>
      <c r="D44" s="11"/>
      <c r="E44" s="11"/>
      <c r="F44" s="11"/>
      <c r="G44" s="11"/>
      <c r="H44" s="11"/>
      <c r="I44" s="11"/>
      <c r="J44" s="22" t="str">
        <f>IF(A44="","",COUNTIFS(EvidenceTable[Claim ID],A44,EvidenceTable[Evidence ID],"&lt;&gt;"))</f>
      </c>
      <c r="K44" s="22" t="str">
        <f>IF(A44="","",COUNTIFS(FindingsTable[Claim ID],A44,FindingsTable[Finding ID],"&lt;&gt;",FindingsTable[Status],"&lt;&gt;Closed")+COUNTIFS(FindingsTable[Claim ID],A44,FindingsTable[Timing (auto)],"Verify closure"))</f>
      </c>
      <c r="L44" s="22" t="str">
        <f>IF(COUNTA(A44:I44,N44:P44)=0,"",IF(A44="","Add ID; ","")&amp;IF(AND(A44&lt;&gt;"",COUNTIF(ClaimsTable[Claim ID],A44)&gt;1),"Duplicate ID; ","")&amp;IF(B44="","Add claim; ","")&amp;IF(C44="","Set criteria; ","")&amp;IF(D44="","Define scope; ","")&amp;IF(E44="","Assign owner; ","")&amp;IF(F44="","Set priority; ","")&amp;IF(G44="","Set review status; ","")&amp;IF(AND(G44="Reviewed",OR(H44="",I44="",O44="",P44="")),"Record judgment, basis, reviewer and date; ","")&amp;IF(AND(N44&lt;&gt;"",COUNTIF('Review Library'!$A$6:$A$29,N44)=0),"Unknown prompt; ",""))</f>
      </c>
      <c r="M44" s="22" t="str">
        <f>IF(A44="","",COUNTIFS(DecisionsTable[Claim ID],A44,DecisionsTable[Decision ID],"&lt;&gt;"))</f>
      </c>
      <c r="N44" s="11"/>
      <c r="O44" s="11"/>
      <c r="P44" s="23"/>
    </row>
    <row r="45" ht="46" customHeight="1">
      <c r="A45" s="11"/>
      <c r="B45" s="11"/>
      <c r="C45" s="11"/>
      <c r="D45" s="11"/>
      <c r="E45" s="11"/>
      <c r="F45" s="11"/>
      <c r="G45" s="11"/>
      <c r="H45" s="11"/>
      <c r="I45" s="11"/>
      <c r="J45" s="22" t="str">
        <f>IF(A45="","",COUNTIFS(EvidenceTable[Claim ID],A45,EvidenceTable[Evidence ID],"&lt;&gt;"))</f>
      </c>
      <c r="K45" s="22" t="str">
        <f>IF(A45="","",COUNTIFS(FindingsTable[Claim ID],A45,FindingsTable[Finding ID],"&lt;&gt;",FindingsTable[Status],"&lt;&gt;Closed")+COUNTIFS(FindingsTable[Claim ID],A45,FindingsTable[Timing (auto)],"Verify closure"))</f>
      </c>
      <c r="L45" s="22" t="str">
        <f>IF(COUNTA(A45:I45,N45:P45)=0,"",IF(A45="","Add ID; ","")&amp;IF(AND(A45&lt;&gt;"",COUNTIF(ClaimsTable[Claim ID],A45)&gt;1),"Duplicate ID; ","")&amp;IF(B45="","Add claim; ","")&amp;IF(C45="","Set criteria; ","")&amp;IF(D45="","Define scope; ","")&amp;IF(E45="","Assign owner; ","")&amp;IF(F45="","Set priority; ","")&amp;IF(G45="","Set review status; ","")&amp;IF(AND(G45="Reviewed",OR(H45="",I45="",O45="",P45="")),"Record judgment, basis, reviewer and date; ","")&amp;IF(AND(N45&lt;&gt;"",COUNTIF('Review Library'!$A$6:$A$29,N45)=0),"Unknown prompt; ",""))</f>
      </c>
      <c r="M45" s="22" t="str">
        <f>IF(A45="","",COUNTIFS(DecisionsTable[Claim ID],A45,DecisionsTable[Decision ID],"&lt;&gt;"))</f>
      </c>
      <c r="N45" s="11"/>
      <c r="O45" s="11"/>
      <c r="P45" s="23"/>
    </row>
    <row r="46" ht="46" customHeight="1">
      <c r="A46" s="11"/>
      <c r="B46" s="11"/>
      <c r="C46" s="11"/>
      <c r="D46" s="11"/>
      <c r="E46" s="11"/>
      <c r="F46" s="11"/>
      <c r="G46" s="11"/>
      <c r="H46" s="11"/>
      <c r="I46" s="11"/>
      <c r="J46" s="22" t="str">
        <f>IF(A46="","",COUNTIFS(EvidenceTable[Claim ID],A46,EvidenceTable[Evidence ID],"&lt;&gt;"))</f>
      </c>
      <c r="K46" s="22" t="str">
        <f>IF(A46="","",COUNTIFS(FindingsTable[Claim ID],A46,FindingsTable[Finding ID],"&lt;&gt;",FindingsTable[Status],"&lt;&gt;Closed")+COUNTIFS(FindingsTable[Claim ID],A46,FindingsTable[Timing (auto)],"Verify closure"))</f>
      </c>
      <c r="L46" s="22" t="str">
        <f>IF(COUNTA(A46:I46,N46:P46)=0,"",IF(A46="","Add ID; ","")&amp;IF(AND(A46&lt;&gt;"",COUNTIF(ClaimsTable[Claim ID],A46)&gt;1),"Duplicate ID; ","")&amp;IF(B46="","Add claim; ","")&amp;IF(C46="","Set criteria; ","")&amp;IF(D46="","Define scope; ","")&amp;IF(E46="","Assign owner; ","")&amp;IF(F46="","Set priority; ","")&amp;IF(G46="","Set review status; ","")&amp;IF(AND(G46="Reviewed",OR(H46="",I46="",O46="",P46="")),"Record judgment, basis, reviewer and date; ","")&amp;IF(AND(N46&lt;&gt;"",COUNTIF('Review Library'!$A$6:$A$29,N46)=0),"Unknown prompt; ",""))</f>
      </c>
      <c r="M46" s="22" t="str">
        <f>IF(A46="","",COUNTIFS(DecisionsTable[Claim ID],A46,DecisionsTable[Decision ID],"&lt;&gt;"))</f>
      </c>
      <c r="N46" s="11"/>
      <c r="O46" s="11"/>
      <c r="P46" s="23"/>
    </row>
    <row r="47" ht="46" customHeight="1">
      <c r="A47" s="11"/>
      <c r="B47" s="11"/>
      <c r="C47" s="11"/>
      <c r="D47" s="11"/>
      <c r="E47" s="11"/>
      <c r="F47" s="11"/>
      <c r="G47" s="11"/>
      <c r="H47" s="11"/>
      <c r="I47" s="11"/>
      <c r="J47" s="22" t="str">
        <f>IF(A47="","",COUNTIFS(EvidenceTable[Claim ID],A47,EvidenceTable[Evidence ID],"&lt;&gt;"))</f>
      </c>
      <c r="K47" s="22" t="str">
        <f>IF(A47="","",COUNTIFS(FindingsTable[Claim ID],A47,FindingsTable[Finding ID],"&lt;&gt;",FindingsTable[Status],"&lt;&gt;Closed")+COUNTIFS(FindingsTable[Claim ID],A47,FindingsTable[Timing (auto)],"Verify closure"))</f>
      </c>
      <c r="L47" s="22" t="str">
        <f>IF(COUNTA(A47:I47,N47:P47)=0,"",IF(A47="","Add ID; ","")&amp;IF(AND(A47&lt;&gt;"",COUNTIF(ClaimsTable[Claim ID],A47)&gt;1),"Duplicate ID; ","")&amp;IF(B47="","Add claim; ","")&amp;IF(C47="","Set criteria; ","")&amp;IF(D47="","Define scope; ","")&amp;IF(E47="","Assign owner; ","")&amp;IF(F47="","Set priority; ","")&amp;IF(G47="","Set review status; ","")&amp;IF(AND(G47="Reviewed",OR(H47="",I47="",O47="",P47="")),"Record judgment, basis, reviewer and date; ","")&amp;IF(AND(N47&lt;&gt;"",COUNTIF('Review Library'!$A$6:$A$29,N47)=0),"Unknown prompt; ",""))</f>
      </c>
      <c r="M47" s="22" t="str">
        <f>IF(A47="","",COUNTIFS(DecisionsTable[Claim ID],A47,DecisionsTable[Decision ID],"&lt;&gt;"))</f>
      </c>
      <c r="N47" s="11"/>
      <c r="O47" s="11"/>
      <c r="P47" s="23"/>
    </row>
    <row r="48" ht="46" customHeight="1">
      <c r="A48" s="11"/>
      <c r="B48" s="11"/>
      <c r="C48" s="11"/>
      <c r="D48" s="11"/>
      <c r="E48" s="11"/>
      <c r="F48" s="11"/>
      <c r="G48" s="11"/>
      <c r="H48" s="11"/>
      <c r="I48" s="11"/>
      <c r="J48" s="22" t="str">
        <f>IF(A48="","",COUNTIFS(EvidenceTable[Claim ID],A48,EvidenceTable[Evidence ID],"&lt;&gt;"))</f>
      </c>
      <c r="K48" s="22" t="str">
        <f>IF(A48="","",COUNTIFS(FindingsTable[Claim ID],A48,FindingsTable[Finding ID],"&lt;&gt;",FindingsTable[Status],"&lt;&gt;Closed")+COUNTIFS(FindingsTable[Claim ID],A48,FindingsTable[Timing (auto)],"Verify closure"))</f>
      </c>
      <c r="L48" s="22" t="str">
        <f>IF(COUNTA(A48:I48,N48:P48)=0,"",IF(A48="","Add ID; ","")&amp;IF(AND(A48&lt;&gt;"",COUNTIF(ClaimsTable[Claim ID],A48)&gt;1),"Duplicate ID; ","")&amp;IF(B48="","Add claim; ","")&amp;IF(C48="","Set criteria; ","")&amp;IF(D48="","Define scope; ","")&amp;IF(E48="","Assign owner; ","")&amp;IF(F48="","Set priority; ","")&amp;IF(G48="","Set review status; ","")&amp;IF(AND(G48="Reviewed",OR(H48="",I48="",O48="",P48="")),"Record judgment, basis, reviewer and date; ","")&amp;IF(AND(N48&lt;&gt;"",COUNTIF('Review Library'!$A$6:$A$29,N48)=0),"Unknown prompt; ",""))</f>
      </c>
      <c r="M48" s="22" t="str">
        <f>IF(A48="","",COUNTIFS(DecisionsTable[Claim ID],A48,DecisionsTable[Decision ID],"&lt;&gt;"))</f>
      </c>
      <c r="N48" s="11"/>
      <c r="O48" s="11"/>
      <c r="P48" s="23"/>
    </row>
    <row r="49" ht="46" customHeight="1">
      <c r="A49" s="11"/>
      <c r="B49" s="11"/>
      <c r="C49" s="11"/>
      <c r="D49" s="11"/>
      <c r="E49" s="11"/>
      <c r="F49" s="11"/>
      <c r="G49" s="11"/>
      <c r="H49" s="11"/>
      <c r="I49" s="11"/>
      <c r="J49" s="22" t="str">
        <f>IF(A49="","",COUNTIFS(EvidenceTable[Claim ID],A49,EvidenceTable[Evidence ID],"&lt;&gt;"))</f>
      </c>
      <c r="K49" s="22" t="str">
        <f>IF(A49="","",COUNTIFS(FindingsTable[Claim ID],A49,FindingsTable[Finding ID],"&lt;&gt;",FindingsTable[Status],"&lt;&gt;Closed")+COUNTIFS(FindingsTable[Claim ID],A49,FindingsTable[Timing (auto)],"Verify closure"))</f>
      </c>
      <c r="L49" s="22" t="str">
        <f>IF(COUNTA(A49:I49,N49:P49)=0,"",IF(A49="","Add ID; ","")&amp;IF(AND(A49&lt;&gt;"",COUNTIF(ClaimsTable[Claim ID],A49)&gt;1),"Duplicate ID; ","")&amp;IF(B49="","Add claim; ","")&amp;IF(C49="","Set criteria; ","")&amp;IF(D49="","Define scope; ","")&amp;IF(E49="","Assign owner; ","")&amp;IF(F49="","Set priority; ","")&amp;IF(G49="","Set review status; ","")&amp;IF(AND(G49="Reviewed",OR(H49="",I49="",O49="",P49="")),"Record judgment, basis, reviewer and date; ","")&amp;IF(AND(N49&lt;&gt;"",COUNTIF('Review Library'!$A$6:$A$29,N49)=0),"Unknown prompt; ",""))</f>
      </c>
      <c r="M49" s="22" t="str">
        <f>IF(A49="","",COUNTIFS(DecisionsTable[Claim ID],A49,DecisionsTable[Decision ID],"&lt;&gt;"))</f>
      </c>
      <c r="N49" s="11"/>
      <c r="O49" s="11"/>
      <c r="P49" s="23"/>
    </row>
    <row r="50" ht="46" customHeight="1">
      <c r="A50" s="11"/>
      <c r="B50" s="11"/>
      <c r="C50" s="11"/>
      <c r="D50" s="11"/>
      <c r="E50" s="11"/>
      <c r="F50" s="11"/>
      <c r="G50" s="11"/>
      <c r="H50" s="11"/>
      <c r="I50" s="11"/>
      <c r="J50" s="22" t="str">
        <f>IF(A50="","",COUNTIFS(EvidenceTable[Claim ID],A50,EvidenceTable[Evidence ID],"&lt;&gt;"))</f>
      </c>
      <c r="K50" s="22" t="str">
        <f>IF(A50="","",COUNTIFS(FindingsTable[Claim ID],A50,FindingsTable[Finding ID],"&lt;&gt;",FindingsTable[Status],"&lt;&gt;Closed")+COUNTIFS(FindingsTable[Claim ID],A50,FindingsTable[Timing (auto)],"Verify closure"))</f>
      </c>
      <c r="L50" s="22" t="str">
        <f>IF(COUNTA(A50:I50,N50:P50)=0,"",IF(A50="","Add ID; ","")&amp;IF(AND(A50&lt;&gt;"",COUNTIF(ClaimsTable[Claim ID],A50)&gt;1),"Duplicate ID; ","")&amp;IF(B50="","Add claim; ","")&amp;IF(C50="","Set criteria; ","")&amp;IF(D50="","Define scope; ","")&amp;IF(E50="","Assign owner; ","")&amp;IF(F50="","Set priority; ","")&amp;IF(G50="","Set review status; ","")&amp;IF(AND(G50="Reviewed",OR(H50="",I50="",O50="",P50="")),"Record judgment, basis, reviewer and date; ","")&amp;IF(AND(N50&lt;&gt;"",COUNTIF('Review Library'!$A$6:$A$29,N50)=0),"Unknown prompt; ",""))</f>
      </c>
      <c r="M50" s="22" t="str">
        <f>IF(A50="","",COUNTIFS(DecisionsTable[Claim ID],A50,DecisionsTable[Decision ID],"&lt;&gt;"))</f>
      </c>
      <c r="N50" s="11"/>
      <c r="O50" s="11"/>
      <c r="P50" s="23"/>
    </row>
    <row r="51" ht="46" customHeight="1">
      <c r="A51" s="11"/>
      <c r="B51" s="11"/>
      <c r="C51" s="11"/>
      <c r="D51" s="11"/>
      <c r="E51" s="11"/>
      <c r="F51" s="11"/>
      <c r="G51" s="11"/>
      <c r="H51" s="11"/>
      <c r="I51" s="11"/>
      <c r="J51" s="22" t="str">
        <f>IF(A51="","",COUNTIFS(EvidenceTable[Claim ID],A51,EvidenceTable[Evidence ID],"&lt;&gt;"))</f>
      </c>
      <c r="K51" s="22" t="str">
        <f>IF(A51="","",COUNTIFS(FindingsTable[Claim ID],A51,FindingsTable[Finding ID],"&lt;&gt;",FindingsTable[Status],"&lt;&gt;Closed")+COUNTIFS(FindingsTable[Claim ID],A51,FindingsTable[Timing (auto)],"Verify closure"))</f>
      </c>
      <c r="L51" s="22" t="str">
        <f>IF(COUNTA(A51:I51,N51:P51)=0,"",IF(A51="","Add ID; ","")&amp;IF(AND(A51&lt;&gt;"",COUNTIF(ClaimsTable[Claim ID],A51)&gt;1),"Duplicate ID; ","")&amp;IF(B51="","Add claim; ","")&amp;IF(C51="","Set criteria; ","")&amp;IF(D51="","Define scope; ","")&amp;IF(E51="","Assign owner; ","")&amp;IF(F51="","Set priority; ","")&amp;IF(G51="","Set review status; ","")&amp;IF(AND(G51="Reviewed",OR(H51="",I51="",O51="",P51="")),"Record judgment, basis, reviewer and date; ","")&amp;IF(AND(N51&lt;&gt;"",COUNTIF('Review Library'!$A$6:$A$29,N51)=0),"Unknown prompt; ",""))</f>
      </c>
      <c r="M51" s="22" t="str">
        <f>IF(A51="","",COUNTIFS(DecisionsTable[Claim ID],A51,DecisionsTable[Decision ID],"&lt;&gt;"))</f>
      </c>
      <c r="N51" s="11"/>
      <c r="O51" s="11"/>
      <c r="P51" s="23"/>
    </row>
    <row r="52" ht="46" customHeight="1">
      <c r="A52" s="11"/>
      <c r="B52" s="11"/>
      <c r="C52" s="11"/>
      <c r="D52" s="11"/>
      <c r="E52" s="11"/>
      <c r="F52" s="11"/>
      <c r="G52" s="11"/>
      <c r="H52" s="11"/>
      <c r="I52" s="11"/>
      <c r="J52" s="22" t="str">
        <f>IF(A52="","",COUNTIFS(EvidenceTable[Claim ID],A52,EvidenceTable[Evidence ID],"&lt;&gt;"))</f>
      </c>
      <c r="K52" s="22" t="str">
        <f>IF(A52="","",COUNTIFS(FindingsTable[Claim ID],A52,FindingsTable[Finding ID],"&lt;&gt;",FindingsTable[Status],"&lt;&gt;Closed")+COUNTIFS(FindingsTable[Claim ID],A52,FindingsTable[Timing (auto)],"Verify closure"))</f>
      </c>
      <c r="L52" s="22" t="str">
        <f>IF(COUNTA(A52:I52,N52:P52)=0,"",IF(A52="","Add ID; ","")&amp;IF(AND(A52&lt;&gt;"",COUNTIF(ClaimsTable[Claim ID],A52)&gt;1),"Duplicate ID; ","")&amp;IF(B52="","Add claim; ","")&amp;IF(C52="","Set criteria; ","")&amp;IF(D52="","Define scope; ","")&amp;IF(E52="","Assign owner; ","")&amp;IF(F52="","Set priority; ","")&amp;IF(G52="","Set review status; ","")&amp;IF(AND(G52="Reviewed",OR(H52="",I52="",O52="",P52="")),"Record judgment, basis, reviewer and date; ","")&amp;IF(AND(N52&lt;&gt;"",COUNTIF('Review Library'!$A$6:$A$29,N52)=0),"Unknown prompt; ",""))</f>
      </c>
      <c r="M52" s="22" t="str">
        <f>IF(A52="","",COUNTIFS(DecisionsTable[Claim ID],A52,DecisionsTable[Decision ID],"&lt;&gt;"))</f>
      </c>
      <c r="N52" s="11"/>
      <c r="O52" s="11"/>
      <c r="P52" s="23"/>
    </row>
    <row r="53" ht="46" customHeight="1">
      <c r="A53" s="11"/>
      <c r="B53" s="11"/>
      <c r="C53" s="11"/>
      <c r="D53" s="11"/>
      <c r="E53" s="11"/>
      <c r="F53" s="11"/>
      <c r="G53" s="11"/>
      <c r="H53" s="11"/>
      <c r="I53" s="11"/>
      <c r="J53" s="22" t="str">
        <f>IF(A53="","",COUNTIFS(EvidenceTable[Claim ID],A53,EvidenceTable[Evidence ID],"&lt;&gt;"))</f>
      </c>
      <c r="K53" s="22" t="str">
        <f>IF(A53="","",COUNTIFS(FindingsTable[Claim ID],A53,FindingsTable[Finding ID],"&lt;&gt;",FindingsTable[Status],"&lt;&gt;Closed")+COUNTIFS(FindingsTable[Claim ID],A53,FindingsTable[Timing (auto)],"Verify closure"))</f>
      </c>
      <c r="L53" s="22" t="str">
        <f>IF(COUNTA(A53:I53,N53:P53)=0,"",IF(A53="","Add ID; ","")&amp;IF(AND(A53&lt;&gt;"",COUNTIF(ClaimsTable[Claim ID],A53)&gt;1),"Duplicate ID; ","")&amp;IF(B53="","Add claim; ","")&amp;IF(C53="","Set criteria; ","")&amp;IF(D53="","Define scope; ","")&amp;IF(E53="","Assign owner; ","")&amp;IF(F53="","Set priority; ","")&amp;IF(G53="","Set review status; ","")&amp;IF(AND(G53="Reviewed",OR(H53="",I53="",O53="",P53="")),"Record judgment, basis, reviewer and date; ","")&amp;IF(AND(N53&lt;&gt;"",COUNTIF('Review Library'!$A$6:$A$29,N53)=0),"Unknown prompt; ",""))</f>
      </c>
      <c r="M53" s="22" t="str">
        <f>IF(A53="","",COUNTIFS(DecisionsTable[Claim ID],A53,DecisionsTable[Decision ID],"&lt;&gt;"))</f>
      </c>
      <c r="N53" s="11"/>
      <c r="O53" s="11"/>
      <c r="P53" s="23"/>
    </row>
    <row r="54" ht="46" customHeight="1">
      <c r="A54" s="11"/>
      <c r="B54" s="11"/>
      <c r="C54" s="11"/>
      <c r="D54" s="11"/>
      <c r="E54" s="11"/>
      <c r="F54" s="11"/>
      <c r="G54" s="11"/>
      <c r="H54" s="11"/>
      <c r="I54" s="11"/>
      <c r="J54" s="22" t="str">
        <f>IF(A54="","",COUNTIFS(EvidenceTable[Claim ID],A54,EvidenceTable[Evidence ID],"&lt;&gt;"))</f>
      </c>
      <c r="K54" s="22" t="str">
        <f>IF(A54="","",COUNTIFS(FindingsTable[Claim ID],A54,FindingsTable[Finding ID],"&lt;&gt;",FindingsTable[Status],"&lt;&gt;Closed")+COUNTIFS(FindingsTable[Claim ID],A54,FindingsTable[Timing (auto)],"Verify closure"))</f>
      </c>
      <c r="L54" s="22" t="str">
        <f>IF(COUNTA(A54:I54,N54:P54)=0,"",IF(A54="","Add ID; ","")&amp;IF(AND(A54&lt;&gt;"",COUNTIF(ClaimsTable[Claim ID],A54)&gt;1),"Duplicate ID; ","")&amp;IF(B54="","Add claim; ","")&amp;IF(C54="","Set criteria; ","")&amp;IF(D54="","Define scope; ","")&amp;IF(E54="","Assign owner; ","")&amp;IF(F54="","Set priority; ","")&amp;IF(G54="","Set review status; ","")&amp;IF(AND(G54="Reviewed",OR(H54="",I54="",O54="",P54="")),"Record judgment, basis, reviewer and date; ","")&amp;IF(AND(N54&lt;&gt;"",COUNTIF('Review Library'!$A$6:$A$29,N54)=0),"Unknown prompt; ",""))</f>
      </c>
      <c r="M54" s="22" t="str">
        <f>IF(A54="","",COUNTIFS(DecisionsTable[Claim ID],A54,DecisionsTable[Decision ID],"&lt;&gt;"))</f>
      </c>
      <c r="N54" s="11"/>
      <c r="O54" s="11"/>
      <c r="P54" s="23"/>
    </row>
    <row r="55" ht="46" customHeight="1">
      <c r="A55" s="11"/>
      <c r="B55" s="11"/>
      <c r="C55" s="11"/>
      <c r="D55" s="11"/>
      <c r="E55" s="11"/>
      <c r="F55" s="11"/>
      <c r="G55" s="11"/>
      <c r="H55" s="11"/>
      <c r="I55" s="11"/>
      <c r="J55" s="22" t="str">
        <f>IF(A55="","",COUNTIFS(EvidenceTable[Claim ID],A55,EvidenceTable[Evidence ID],"&lt;&gt;"))</f>
      </c>
      <c r="K55" s="22" t="str">
        <f>IF(A55="","",COUNTIFS(FindingsTable[Claim ID],A55,FindingsTable[Finding ID],"&lt;&gt;",FindingsTable[Status],"&lt;&gt;Closed")+COUNTIFS(FindingsTable[Claim ID],A55,FindingsTable[Timing (auto)],"Verify closure"))</f>
      </c>
      <c r="L55" s="22" t="str">
        <f>IF(COUNTA(A55:I55,N55:P55)=0,"",IF(A55="","Add ID; ","")&amp;IF(AND(A55&lt;&gt;"",COUNTIF(ClaimsTable[Claim ID],A55)&gt;1),"Duplicate ID; ","")&amp;IF(B55="","Add claim; ","")&amp;IF(C55="","Set criteria; ","")&amp;IF(D55="","Define scope; ","")&amp;IF(E55="","Assign owner; ","")&amp;IF(F55="","Set priority; ","")&amp;IF(G55="","Set review status; ","")&amp;IF(AND(G55="Reviewed",OR(H55="",I55="",O55="",P55="")),"Record judgment, basis, reviewer and date; ","")&amp;IF(AND(N55&lt;&gt;"",COUNTIF('Review Library'!$A$6:$A$29,N55)=0),"Unknown prompt; ",""))</f>
      </c>
      <c r="M55" s="22" t="str">
        <f>IF(A55="","",COUNTIFS(DecisionsTable[Claim ID],A55,DecisionsTable[Decision ID],"&lt;&gt;"))</f>
      </c>
      <c r="N55" s="11"/>
      <c r="O55" s="11"/>
      <c r="P55" s="23"/>
    </row>
    <row r="56" ht="46" customHeight="1">
      <c r="A56" s="11"/>
      <c r="B56" s="11"/>
      <c r="C56" s="11"/>
      <c r="D56" s="11"/>
      <c r="E56" s="11"/>
      <c r="F56" s="11"/>
      <c r="G56" s="11"/>
      <c r="H56" s="11"/>
      <c r="I56" s="11"/>
      <c r="J56" s="22" t="str">
        <f>IF(A56="","",COUNTIFS(EvidenceTable[Claim ID],A56,EvidenceTable[Evidence ID],"&lt;&gt;"))</f>
      </c>
      <c r="K56" s="22" t="str">
        <f>IF(A56="","",COUNTIFS(FindingsTable[Claim ID],A56,FindingsTable[Finding ID],"&lt;&gt;",FindingsTable[Status],"&lt;&gt;Closed")+COUNTIFS(FindingsTable[Claim ID],A56,FindingsTable[Timing (auto)],"Verify closure"))</f>
      </c>
      <c r="L56" s="22" t="str">
        <f>IF(COUNTA(A56:I56,N56:P56)=0,"",IF(A56="","Add ID; ","")&amp;IF(AND(A56&lt;&gt;"",COUNTIF(ClaimsTable[Claim ID],A56)&gt;1),"Duplicate ID; ","")&amp;IF(B56="","Add claim; ","")&amp;IF(C56="","Set criteria; ","")&amp;IF(D56="","Define scope; ","")&amp;IF(E56="","Assign owner; ","")&amp;IF(F56="","Set priority; ","")&amp;IF(G56="","Set review status; ","")&amp;IF(AND(G56="Reviewed",OR(H56="",I56="",O56="",P56="")),"Record judgment, basis, reviewer and date; ","")&amp;IF(AND(N56&lt;&gt;"",COUNTIF('Review Library'!$A$6:$A$29,N56)=0),"Unknown prompt; ",""))</f>
      </c>
      <c r="M56" s="22" t="str">
        <f>IF(A56="","",COUNTIFS(DecisionsTable[Claim ID],A56,DecisionsTable[Decision ID],"&lt;&gt;"))</f>
      </c>
      <c r="N56" s="11"/>
      <c r="O56" s="11"/>
      <c r="P56" s="23"/>
    </row>
    <row r="57" ht="46" customHeight="1">
      <c r="A57" s="11"/>
      <c r="B57" s="11"/>
      <c r="C57" s="11"/>
      <c r="D57" s="11"/>
      <c r="E57" s="11"/>
      <c r="F57" s="11"/>
      <c r="G57" s="11"/>
      <c r="H57" s="11"/>
      <c r="I57" s="11"/>
      <c r="J57" s="22" t="str">
        <f>IF(A57="","",COUNTIFS(EvidenceTable[Claim ID],A57,EvidenceTable[Evidence ID],"&lt;&gt;"))</f>
      </c>
      <c r="K57" s="22" t="str">
        <f>IF(A57="","",COUNTIFS(FindingsTable[Claim ID],A57,FindingsTable[Finding ID],"&lt;&gt;",FindingsTable[Status],"&lt;&gt;Closed")+COUNTIFS(FindingsTable[Claim ID],A57,FindingsTable[Timing (auto)],"Verify closure"))</f>
      </c>
      <c r="L57" s="22" t="str">
        <f>IF(COUNTA(A57:I57,N57:P57)=0,"",IF(A57="","Add ID; ","")&amp;IF(AND(A57&lt;&gt;"",COUNTIF(ClaimsTable[Claim ID],A57)&gt;1),"Duplicate ID; ","")&amp;IF(B57="","Add claim; ","")&amp;IF(C57="","Set criteria; ","")&amp;IF(D57="","Define scope; ","")&amp;IF(E57="","Assign owner; ","")&amp;IF(F57="","Set priority; ","")&amp;IF(G57="","Set review status; ","")&amp;IF(AND(G57="Reviewed",OR(H57="",I57="",O57="",P57="")),"Record judgment, basis, reviewer and date; ","")&amp;IF(AND(N57&lt;&gt;"",COUNTIF('Review Library'!$A$6:$A$29,N57)=0),"Unknown prompt; ",""))</f>
      </c>
      <c r="M57" s="22" t="str">
        <f>IF(A57="","",COUNTIFS(DecisionsTable[Claim ID],A57,DecisionsTable[Decision ID],"&lt;&gt;"))</f>
      </c>
      <c r="N57" s="11"/>
      <c r="O57" s="11"/>
      <c r="P57" s="23"/>
    </row>
    <row r="58" ht="46" customHeight="1">
      <c r="A58" s="11"/>
      <c r="B58" s="11"/>
      <c r="C58" s="11"/>
      <c r="D58" s="11"/>
      <c r="E58" s="11"/>
      <c r="F58" s="11"/>
      <c r="G58" s="11"/>
      <c r="H58" s="11"/>
      <c r="I58" s="11"/>
      <c r="J58" s="22" t="str">
        <f>IF(A58="","",COUNTIFS(EvidenceTable[Claim ID],A58,EvidenceTable[Evidence ID],"&lt;&gt;"))</f>
      </c>
      <c r="K58" s="22" t="str">
        <f>IF(A58="","",COUNTIFS(FindingsTable[Claim ID],A58,FindingsTable[Finding ID],"&lt;&gt;",FindingsTable[Status],"&lt;&gt;Closed")+COUNTIFS(FindingsTable[Claim ID],A58,FindingsTable[Timing (auto)],"Verify closure"))</f>
      </c>
      <c r="L58" s="22" t="str">
        <f>IF(COUNTA(A58:I58,N58:P58)=0,"",IF(A58="","Add ID; ","")&amp;IF(AND(A58&lt;&gt;"",COUNTIF(ClaimsTable[Claim ID],A58)&gt;1),"Duplicate ID; ","")&amp;IF(B58="","Add claim; ","")&amp;IF(C58="","Set criteria; ","")&amp;IF(D58="","Define scope; ","")&amp;IF(E58="","Assign owner; ","")&amp;IF(F58="","Set priority; ","")&amp;IF(G58="","Set review status; ","")&amp;IF(AND(G58="Reviewed",OR(H58="",I58="",O58="",P58="")),"Record judgment, basis, reviewer and date; ","")&amp;IF(AND(N58&lt;&gt;"",COUNTIF('Review Library'!$A$6:$A$29,N58)=0),"Unknown prompt; ",""))</f>
      </c>
      <c r="M58" s="22" t="str">
        <f>IF(A58="","",COUNTIFS(DecisionsTable[Claim ID],A58,DecisionsTable[Decision ID],"&lt;&gt;"))</f>
      </c>
      <c r="N58" s="11"/>
      <c r="O58" s="11"/>
      <c r="P58" s="23"/>
    </row>
    <row r="59" ht="46" customHeight="1">
      <c r="A59" s="11"/>
      <c r="B59" s="11"/>
      <c r="C59" s="11"/>
      <c r="D59" s="11"/>
      <c r="E59" s="11"/>
      <c r="F59" s="11"/>
      <c r="G59" s="11"/>
      <c r="H59" s="11"/>
      <c r="I59" s="11"/>
      <c r="J59" s="22" t="str">
        <f>IF(A59="","",COUNTIFS(EvidenceTable[Claim ID],A59,EvidenceTable[Evidence ID],"&lt;&gt;"))</f>
      </c>
      <c r="K59" s="22" t="str">
        <f>IF(A59="","",COUNTIFS(FindingsTable[Claim ID],A59,FindingsTable[Finding ID],"&lt;&gt;",FindingsTable[Status],"&lt;&gt;Closed")+COUNTIFS(FindingsTable[Claim ID],A59,FindingsTable[Timing (auto)],"Verify closure"))</f>
      </c>
      <c r="L59" s="22" t="str">
        <f>IF(COUNTA(A59:I59,N59:P59)=0,"",IF(A59="","Add ID; ","")&amp;IF(AND(A59&lt;&gt;"",COUNTIF(ClaimsTable[Claim ID],A59)&gt;1),"Duplicate ID; ","")&amp;IF(B59="","Add claim; ","")&amp;IF(C59="","Set criteria; ","")&amp;IF(D59="","Define scope; ","")&amp;IF(E59="","Assign owner; ","")&amp;IF(F59="","Set priority; ","")&amp;IF(G59="","Set review status; ","")&amp;IF(AND(G59="Reviewed",OR(H59="",I59="",O59="",P59="")),"Record judgment, basis, reviewer and date; ","")&amp;IF(AND(N59&lt;&gt;"",COUNTIF('Review Library'!$A$6:$A$29,N59)=0),"Unknown prompt; ",""))</f>
      </c>
      <c r="M59" s="22" t="str">
        <f>IF(A59="","",COUNTIFS(DecisionsTable[Claim ID],A59,DecisionsTable[Decision ID],"&lt;&gt;"))</f>
      </c>
      <c r="N59" s="11"/>
      <c r="O59" s="11"/>
      <c r="P59" s="23"/>
    </row>
    <row r="60" ht="46" customHeight="1">
      <c r="A60" s="11"/>
      <c r="B60" s="11"/>
      <c r="C60" s="11"/>
      <c r="D60" s="11"/>
      <c r="E60" s="11"/>
      <c r="F60" s="11"/>
      <c r="G60" s="11"/>
      <c r="H60" s="11"/>
      <c r="I60" s="11"/>
      <c r="J60" s="22" t="str">
        <f>IF(A60="","",COUNTIFS(EvidenceTable[Claim ID],A60,EvidenceTable[Evidence ID],"&lt;&gt;"))</f>
      </c>
      <c r="K60" s="22" t="str">
        <f>IF(A60="","",COUNTIFS(FindingsTable[Claim ID],A60,FindingsTable[Finding ID],"&lt;&gt;",FindingsTable[Status],"&lt;&gt;Closed")+COUNTIFS(FindingsTable[Claim ID],A60,FindingsTable[Timing (auto)],"Verify closure"))</f>
      </c>
      <c r="L60" s="22" t="str">
        <f>IF(COUNTA(A60:I60,N60:P60)=0,"",IF(A60="","Add ID; ","")&amp;IF(AND(A60&lt;&gt;"",COUNTIF(ClaimsTable[Claim ID],A60)&gt;1),"Duplicate ID; ","")&amp;IF(B60="","Add claim; ","")&amp;IF(C60="","Set criteria; ","")&amp;IF(D60="","Define scope; ","")&amp;IF(E60="","Assign owner; ","")&amp;IF(F60="","Set priority; ","")&amp;IF(G60="","Set review status; ","")&amp;IF(AND(G60="Reviewed",OR(H60="",I60="",O60="",P60="")),"Record judgment, basis, reviewer and date; ","")&amp;IF(AND(N60&lt;&gt;"",COUNTIF('Review Library'!$A$6:$A$29,N60)=0),"Unknown prompt; ",""))</f>
      </c>
      <c r="M60" s="22" t="str">
        <f>IF(A60="","",COUNTIFS(DecisionsTable[Claim ID],A60,DecisionsTable[Decision ID],"&lt;&gt;"))</f>
      </c>
      <c r="N60" s="11"/>
      <c r="O60" s="11"/>
      <c r="P60" s="23"/>
    </row>
    <row r="61" ht="46" customHeight="1">
      <c r="A61" s="11"/>
      <c r="B61" s="11"/>
      <c r="C61" s="11"/>
      <c r="D61" s="11"/>
      <c r="E61" s="11"/>
      <c r="F61" s="11"/>
      <c r="G61" s="11"/>
      <c r="H61" s="11"/>
      <c r="I61" s="11"/>
      <c r="J61" s="22" t="str">
        <f>IF(A61="","",COUNTIFS(EvidenceTable[Claim ID],A61,EvidenceTable[Evidence ID],"&lt;&gt;"))</f>
      </c>
      <c r="K61" s="22" t="str">
        <f>IF(A61="","",COUNTIFS(FindingsTable[Claim ID],A61,FindingsTable[Finding ID],"&lt;&gt;",FindingsTable[Status],"&lt;&gt;Closed")+COUNTIFS(FindingsTable[Claim ID],A61,FindingsTable[Timing (auto)],"Verify closure"))</f>
      </c>
      <c r="L61" s="22" t="str">
        <f>IF(COUNTA(A61:I61,N61:P61)=0,"",IF(A61="","Add ID; ","")&amp;IF(AND(A61&lt;&gt;"",COUNTIF(ClaimsTable[Claim ID],A61)&gt;1),"Duplicate ID; ","")&amp;IF(B61="","Add claim; ","")&amp;IF(C61="","Set criteria; ","")&amp;IF(D61="","Define scope; ","")&amp;IF(E61="","Assign owner; ","")&amp;IF(F61="","Set priority; ","")&amp;IF(G61="","Set review status; ","")&amp;IF(AND(G61="Reviewed",OR(H61="",I61="",O61="",P61="")),"Record judgment, basis, reviewer and date; ","")&amp;IF(AND(N61&lt;&gt;"",COUNTIF('Review Library'!$A$6:$A$29,N61)=0),"Unknown prompt; ",""))</f>
      </c>
      <c r="M61" s="22" t="str">
        <f>IF(A61="","",COUNTIFS(DecisionsTable[Claim ID],A61,DecisionsTable[Decision ID],"&lt;&gt;"))</f>
      </c>
      <c r="N61" s="11"/>
      <c r="O61" s="11"/>
      <c r="P61" s="23"/>
    </row>
    <row r="62" ht="46" customHeight="1">
      <c r="A62" s="11"/>
      <c r="B62" s="11"/>
      <c r="C62" s="11"/>
      <c r="D62" s="11"/>
      <c r="E62" s="11"/>
      <c r="F62" s="11"/>
      <c r="G62" s="11"/>
      <c r="H62" s="11"/>
      <c r="I62" s="11"/>
      <c r="J62" s="22" t="str">
        <f>IF(A62="","",COUNTIFS(EvidenceTable[Claim ID],A62,EvidenceTable[Evidence ID],"&lt;&gt;"))</f>
      </c>
      <c r="K62" s="22" t="str">
        <f>IF(A62="","",COUNTIFS(FindingsTable[Claim ID],A62,FindingsTable[Finding ID],"&lt;&gt;",FindingsTable[Status],"&lt;&gt;Closed")+COUNTIFS(FindingsTable[Claim ID],A62,FindingsTable[Timing (auto)],"Verify closure"))</f>
      </c>
      <c r="L62" s="22" t="str">
        <f>IF(COUNTA(A62:I62,N62:P62)=0,"",IF(A62="","Add ID; ","")&amp;IF(AND(A62&lt;&gt;"",COUNTIF(ClaimsTable[Claim ID],A62)&gt;1),"Duplicate ID; ","")&amp;IF(B62="","Add claim; ","")&amp;IF(C62="","Set criteria; ","")&amp;IF(D62="","Define scope; ","")&amp;IF(E62="","Assign owner; ","")&amp;IF(F62="","Set priority; ","")&amp;IF(G62="","Set review status; ","")&amp;IF(AND(G62="Reviewed",OR(H62="",I62="",O62="",P62="")),"Record judgment, basis, reviewer and date; ","")&amp;IF(AND(N62&lt;&gt;"",COUNTIF('Review Library'!$A$6:$A$29,N62)=0),"Unknown prompt; ",""))</f>
      </c>
      <c r="M62" s="22" t="str">
        <f>IF(A62="","",COUNTIFS(DecisionsTable[Claim ID],A62,DecisionsTable[Decision ID],"&lt;&gt;"))</f>
      </c>
      <c r="N62" s="11"/>
      <c r="O62" s="11"/>
      <c r="P62" s="23"/>
    </row>
    <row r="63" ht="46" customHeight="1">
      <c r="A63" s="11"/>
      <c r="B63" s="11"/>
      <c r="C63" s="11"/>
      <c r="D63" s="11"/>
      <c r="E63" s="11"/>
      <c r="F63" s="11"/>
      <c r="G63" s="11"/>
      <c r="H63" s="11"/>
      <c r="I63" s="11"/>
      <c r="J63" s="22" t="str">
        <f>IF(A63="","",COUNTIFS(EvidenceTable[Claim ID],A63,EvidenceTable[Evidence ID],"&lt;&gt;"))</f>
      </c>
      <c r="K63" s="22" t="str">
        <f>IF(A63="","",COUNTIFS(FindingsTable[Claim ID],A63,FindingsTable[Finding ID],"&lt;&gt;",FindingsTable[Status],"&lt;&gt;Closed")+COUNTIFS(FindingsTable[Claim ID],A63,FindingsTable[Timing (auto)],"Verify closure"))</f>
      </c>
      <c r="L63" s="22" t="str">
        <f>IF(COUNTA(A63:I63,N63:P63)=0,"",IF(A63="","Add ID; ","")&amp;IF(AND(A63&lt;&gt;"",COUNTIF(ClaimsTable[Claim ID],A63)&gt;1),"Duplicate ID; ","")&amp;IF(B63="","Add claim; ","")&amp;IF(C63="","Set criteria; ","")&amp;IF(D63="","Define scope; ","")&amp;IF(E63="","Assign owner; ","")&amp;IF(F63="","Set priority; ","")&amp;IF(G63="","Set review status; ","")&amp;IF(AND(G63="Reviewed",OR(H63="",I63="",O63="",P63="")),"Record judgment, basis, reviewer and date; ","")&amp;IF(AND(N63&lt;&gt;"",COUNTIF('Review Library'!$A$6:$A$29,N63)=0),"Unknown prompt; ",""))</f>
      </c>
      <c r="M63" s="22" t="str">
        <f>IF(A63="","",COUNTIFS(DecisionsTable[Claim ID],A63,DecisionsTable[Decision ID],"&lt;&gt;"))</f>
      </c>
      <c r="N63" s="11"/>
      <c r="O63" s="11"/>
      <c r="P63" s="23"/>
    </row>
    <row r="64" ht="46" customHeight="1">
      <c r="A64" s="11"/>
      <c r="B64" s="11"/>
      <c r="C64" s="11"/>
      <c r="D64" s="11"/>
      <c r="E64" s="11"/>
      <c r="F64" s="11"/>
      <c r="G64" s="11"/>
      <c r="H64" s="11"/>
      <c r="I64" s="11"/>
      <c r="J64" s="22" t="str">
        <f>IF(A64="","",COUNTIFS(EvidenceTable[Claim ID],A64,EvidenceTable[Evidence ID],"&lt;&gt;"))</f>
      </c>
      <c r="K64" s="22" t="str">
        <f>IF(A64="","",COUNTIFS(FindingsTable[Claim ID],A64,FindingsTable[Finding ID],"&lt;&gt;",FindingsTable[Status],"&lt;&gt;Closed")+COUNTIFS(FindingsTable[Claim ID],A64,FindingsTable[Timing (auto)],"Verify closure"))</f>
      </c>
      <c r="L64" s="22" t="str">
        <f>IF(COUNTA(A64:I64,N64:P64)=0,"",IF(A64="","Add ID; ","")&amp;IF(AND(A64&lt;&gt;"",COUNTIF(ClaimsTable[Claim ID],A64)&gt;1),"Duplicate ID; ","")&amp;IF(B64="","Add claim; ","")&amp;IF(C64="","Set criteria; ","")&amp;IF(D64="","Define scope; ","")&amp;IF(E64="","Assign owner; ","")&amp;IF(F64="","Set priority; ","")&amp;IF(G64="","Set review status; ","")&amp;IF(AND(G64="Reviewed",OR(H64="",I64="",O64="",P64="")),"Record judgment, basis, reviewer and date; ","")&amp;IF(AND(N64&lt;&gt;"",COUNTIF('Review Library'!$A$6:$A$29,N64)=0),"Unknown prompt; ",""))</f>
      </c>
      <c r="M64" s="22" t="str">
        <f>IF(A64="","",COUNTIFS(DecisionsTable[Claim ID],A64,DecisionsTable[Decision ID],"&lt;&gt;"))</f>
      </c>
      <c r="N64" s="11"/>
      <c r="O64" s="11"/>
      <c r="P64" s="23"/>
    </row>
    <row r="65" ht="46" customHeight="1">
      <c r="A65" s="11"/>
      <c r="B65" s="11"/>
      <c r="C65" s="11"/>
      <c r="D65" s="11"/>
      <c r="E65" s="11"/>
      <c r="F65" s="11"/>
      <c r="G65" s="11"/>
      <c r="H65" s="11"/>
      <c r="I65" s="11"/>
      <c r="J65" s="22" t="str">
        <f>IF(A65="","",COUNTIFS(EvidenceTable[Claim ID],A65,EvidenceTable[Evidence ID],"&lt;&gt;"))</f>
      </c>
      <c r="K65" s="22" t="str">
        <f>IF(A65="","",COUNTIFS(FindingsTable[Claim ID],A65,FindingsTable[Finding ID],"&lt;&gt;",FindingsTable[Status],"&lt;&gt;Closed")+COUNTIFS(FindingsTable[Claim ID],A65,FindingsTable[Timing (auto)],"Verify closure"))</f>
      </c>
      <c r="L65" s="22" t="str">
        <f>IF(COUNTA(A65:I65,N65:P65)=0,"",IF(A65="","Add ID; ","")&amp;IF(AND(A65&lt;&gt;"",COUNTIF(ClaimsTable[Claim ID],A65)&gt;1),"Duplicate ID; ","")&amp;IF(B65="","Add claim; ","")&amp;IF(C65="","Set criteria; ","")&amp;IF(D65="","Define scope; ","")&amp;IF(E65="","Assign owner; ","")&amp;IF(F65="","Set priority; ","")&amp;IF(G65="","Set review status; ","")&amp;IF(AND(G65="Reviewed",OR(H65="",I65="",O65="",P65="")),"Record judgment, basis, reviewer and date; ","")&amp;IF(AND(N65&lt;&gt;"",COUNTIF('Review Library'!$A$6:$A$29,N65)=0),"Unknown prompt; ",""))</f>
      </c>
      <c r="M65" s="22" t="str">
        <f>IF(A65="","",COUNTIFS(DecisionsTable[Claim ID],A65,DecisionsTable[Decision ID],"&lt;&gt;"))</f>
      </c>
      <c r="N65" s="11"/>
      <c r="O65" s="11"/>
      <c r="P65" s="23"/>
    </row>
    <row r="66" ht="46" customHeight="1">
      <c r="A66" s="11"/>
      <c r="B66" s="11"/>
      <c r="C66" s="11"/>
      <c r="D66" s="11"/>
      <c r="E66" s="11"/>
      <c r="F66" s="11"/>
      <c r="G66" s="11"/>
      <c r="H66" s="11"/>
      <c r="I66" s="11"/>
      <c r="J66" s="22" t="str">
        <f>IF(A66="","",COUNTIFS(EvidenceTable[Claim ID],A66,EvidenceTable[Evidence ID],"&lt;&gt;"))</f>
      </c>
      <c r="K66" s="22" t="str">
        <f>IF(A66="","",COUNTIFS(FindingsTable[Claim ID],A66,FindingsTable[Finding ID],"&lt;&gt;",FindingsTable[Status],"&lt;&gt;Closed")+COUNTIFS(FindingsTable[Claim ID],A66,FindingsTable[Timing (auto)],"Verify closure"))</f>
      </c>
      <c r="L66" s="22" t="str">
        <f>IF(COUNTA(A66:I66,N66:P66)=0,"",IF(A66="","Add ID; ","")&amp;IF(AND(A66&lt;&gt;"",COUNTIF(ClaimsTable[Claim ID],A66)&gt;1),"Duplicate ID; ","")&amp;IF(B66="","Add claim; ","")&amp;IF(C66="","Set criteria; ","")&amp;IF(D66="","Define scope; ","")&amp;IF(E66="","Assign owner; ","")&amp;IF(F66="","Set priority; ","")&amp;IF(G66="","Set review status; ","")&amp;IF(AND(G66="Reviewed",OR(H66="",I66="",O66="",P66="")),"Record judgment, basis, reviewer and date; ","")&amp;IF(AND(N66&lt;&gt;"",COUNTIF('Review Library'!$A$6:$A$29,N66)=0),"Unknown prompt; ",""))</f>
      </c>
      <c r="M66" s="22" t="str">
        <f>IF(A66="","",COUNTIFS(DecisionsTable[Claim ID],A66,DecisionsTable[Decision ID],"&lt;&gt;"))</f>
      </c>
      <c r="N66" s="11"/>
      <c r="O66" s="11"/>
      <c r="P66" s="23"/>
    </row>
    <row r="67" ht="46" customHeight="1">
      <c r="A67" s="11"/>
      <c r="B67" s="11"/>
      <c r="C67" s="11"/>
      <c r="D67" s="11"/>
      <c r="E67" s="11"/>
      <c r="F67" s="11"/>
      <c r="G67" s="11"/>
      <c r="H67" s="11"/>
      <c r="I67" s="11"/>
      <c r="J67" s="22" t="str">
        <f>IF(A67="","",COUNTIFS(EvidenceTable[Claim ID],A67,EvidenceTable[Evidence ID],"&lt;&gt;"))</f>
      </c>
      <c r="K67" s="22" t="str">
        <f>IF(A67="","",COUNTIFS(FindingsTable[Claim ID],A67,FindingsTable[Finding ID],"&lt;&gt;",FindingsTable[Status],"&lt;&gt;Closed")+COUNTIFS(FindingsTable[Claim ID],A67,FindingsTable[Timing (auto)],"Verify closure"))</f>
      </c>
      <c r="L67" s="22" t="str">
        <f>IF(COUNTA(A67:I67,N67:P67)=0,"",IF(A67="","Add ID; ","")&amp;IF(AND(A67&lt;&gt;"",COUNTIF(ClaimsTable[Claim ID],A67)&gt;1),"Duplicate ID; ","")&amp;IF(B67="","Add claim; ","")&amp;IF(C67="","Set criteria; ","")&amp;IF(D67="","Define scope; ","")&amp;IF(E67="","Assign owner; ","")&amp;IF(F67="","Set priority; ","")&amp;IF(G67="","Set review status; ","")&amp;IF(AND(G67="Reviewed",OR(H67="",I67="",O67="",P67="")),"Record judgment, basis, reviewer and date; ","")&amp;IF(AND(N67&lt;&gt;"",COUNTIF('Review Library'!$A$6:$A$29,N67)=0),"Unknown prompt; ",""))</f>
      </c>
      <c r="M67" s="22" t="str">
        <f>IF(A67="","",COUNTIFS(DecisionsTable[Claim ID],A67,DecisionsTable[Decision ID],"&lt;&gt;"))</f>
      </c>
      <c r="N67" s="11"/>
      <c r="O67" s="11"/>
      <c r="P67" s="23"/>
    </row>
    <row r="68" ht="46" customHeight="1">
      <c r="A68" s="11"/>
      <c r="B68" s="11"/>
      <c r="C68" s="11"/>
      <c r="D68" s="11"/>
      <c r="E68" s="11"/>
      <c r="F68" s="11"/>
      <c r="G68" s="11"/>
      <c r="H68" s="11"/>
      <c r="I68" s="11"/>
      <c r="J68" s="22" t="str">
        <f>IF(A68="","",COUNTIFS(EvidenceTable[Claim ID],A68,EvidenceTable[Evidence ID],"&lt;&gt;"))</f>
      </c>
      <c r="K68" s="22" t="str">
        <f>IF(A68="","",COUNTIFS(FindingsTable[Claim ID],A68,FindingsTable[Finding ID],"&lt;&gt;",FindingsTable[Status],"&lt;&gt;Closed")+COUNTIFS(FindingsTable[Claim ID],A68,FindingsTable[Timing (auto)],"Verify closure"))</f>
      </c>
      <c r="L68" s="22" t="str">
        <f>IF(COUNTA(A68:I68,N68:P68)=0,"",IF(A68="","Add ID; ","")&amp;IF(AND(A68&lt;&gt;"",COUNTIF(ClaimsTable[Claim ID],A68)&gt;1),"Duplicate ID; ","")&amp;IF(B68="","Add claim; ","")&amp;IF(C68="","Set criteria; ","")&amp;IF(D68="","Define scope; ","")&amp;IF(E68="","Assign owner; ","")&amp;IF(F68="","Set priority; ","")&amp;IF(G68="","Set review status; ","")&amp;IF(AND(G68="Reviewed",OR(H68="",I68="",O68="",P68="")),"Record judgment, basis, reviewer and date; ","")&amp;IF(AND(N68&lt;&gt;"",COUNTIF('Review Library'!$A$6:$A$29,N68)=0),"Unknown prompt; ",""))</f>
      </c>
      <c r="M68" s="22" t="str">
        <f>IF(A68="","",COUNTIFS(DecisionsTable[Claim ID],A68,DecisionsTable[Decision ID],"&lt;&gt;"))</f>
      </c>
      <c r="N68" s="11"/>
      <c r="O68" s="11"/>
      <c r="P68" s="23"/>
    </row>
    <row r="69" ht="46" customHeight="1">
      <c r="A69" s="11"/>
      <c r="B69" s="11"/>
      <c r="C69" s="11"/>
      <c r="D69" s="11"/>
      <c r="E69" s="11"/>
      <c r="F69" s="11"/>
      <c r="G69" s="11"/>
      <c r="H69" s="11"/>
      <c r="I69" s="11"/>
      <c r="J69" s="22" t="str">
        <f>IF(A69="","",COUNTIFS(EvidenceTable[Claim ID],A69,EvidenceTable[Evidence ID],"&lt;&gt;"))</f>
      </c>
      <c r="K69" s="22" t="str">
        <f>IF(A69="","",COUNTIFS(FindingsTable[Claim ID],A69,FindingsTable[Finding ID],"&lt;&gt;",FindingsTable[Status],"&lt;&gt;Closed")+COUNTIFS(FindingsTable[Claim ID],A69,FindingsTable[Timing (auto)],"Verify closure"))</f>
      </c>
      <c r="L69" s="22" t="str">
        <f>IF(COUNTA(A69:I69,N69:P69)=0,"",IF(A69="","Add ID; ","")&amp;IF(AND(A69&lt;&gt;"",COUNTIF(ClaimsTable[Claim ID],A69)&gt;1),"Duplicate ID; ","")&amp;IF(B69="","Add claim; ","")&amp;IF(C69="","Set criteria; ","")&amp;IF(D69="","Define scope; ","")&amp;IF(E69="","Assign owner; ","")&amp;IF(F69="","Set priority; ","")&amp;IF(G69="","Set review status; ","")&amp;IF(AND(G69="Reviewed",OR(H69="",I69="",O69="",P69="")),"Record judgment, basis, reviewer and date; ","")&amp;IF(AND(N69&lt;&gt;"",COUNTIF('Review Library'!$A$6:$A$29,N69)=0),"Unknown prompt; ",""))</f>
      </c>
      <c r="M69" s="22" t="str">
        <f>IF(A69="","",COUNTIFS(DecisionsTable[Claim ID],A69,DecisionsTable[Decision ID],"&lt;&gt;"))</f>
      </c>
      <c r="N69" s="11"/>
      <c r="O69" s="11"/>
      <c r="P69" s="23"/>
    </row>
    <row r="70" ht="46" customHeight="1">
      <c r="A70" s="11"/>
      <c r="B70" s="11"/>
      <c r="C70" s="11"/>
      <c r="D70" s="11"/>
      <c r="E70" s="11"/>
      <c r="F70" s="11"/>
      <c r="G70" s="11"/>
      <c r="H70" s="11"/>
      <c r="I70" s="11"/>
      <c r="J70" s="22" t="str">
        <f>IF(A70="","",COUNTIFS(EvidenceTable[Claim ID],A70,EvidenceTable[Evidence ID],"&lt;&gt;"))</f>
      </c>
      <c r="K70" s="22" t="str">
        <f>IF(A70="","",COUNTIFS(FindingsTable[Claim ID],A70,FindingsTable[Finding ID],"&lt;&gt;",FindingsTable[Status],"&lt;&gt;Closed")+COUNTIFS(FindingsTable[Claim ID],A70,FindingsTable[Timing (auto)],"Verify closure"))</f>
      </c>
      <c r="L70" s="22" t="str">
        <f>IF(COUNTA(A70:I70,N70:P70)=0,"",IF(A70="","Add ID; ","")&amp;IF(AND(A70&lt;&gt;"",COUNTIF(ClaimsTable[Claim ID],A70)&gt;1),"Duplicate ID; ","")&amp;IF(B70="","Add claim; ","")&amp;IF(C70="","Set criteria; ","")&amp;IF(D70="","Define scope; ","")&amp;IF(E70="","Assign owner; ","")&amp;IF(F70="","Set priority; ","")&amp;IF(G70="","Set review status; ","")&amp;IF(AND(G70="Reviewed",OR(H70="",I70="",O70="",P70="")),"Record judgment, basis, reviewer and date; ","")&amp;IF(AND(N70&lt;&gt;"",COUNTIF('Review Library'!$A$6:$A$29,N70)=0),"Unknown prompt; ",""))</f>
      </c>
      <c r="M70" s="22" t="str">
        <f>IF(A70="","",COUNTIFS(DecisionsTable[Claim ID],A70,DecisionsTable[Decision ID],"&lt;&gt;"))</f>
      </c>
      <c r="N70" s="11"/>
      <c r="O70" s="11"/>
      <c r="P70" s="23"/>
    </row>
    <row r="71" ht="46" customHeight="1">
      <c r="A71" s="11"/>
      <c r="B71" s="11"/>
      <c r="C71" s="11"/>
      <c r="D71" s="11"/>
      <c r="E71" s="11"/>
      <c r="F71" s="11"/>
      <c r="G71" s="11"/>
      <c r="H71" s="11"/>
      <c r="I71" s="11"/>
      <c r="J71" s="22" t="str">
        <f>IF(A71="","",COUNTIFS(EvidenceTable[Claim ID],A71,EvidenceTable[Evidence ID],"&lt;&gt;"))</f>
      </c>
      <c r="K71" s="22" t="str">
        <f>IF(A71="","",COUNTIFS(FindingsTable[Claim ID],A71,FindingsTable[Finding ID],"&lt;&gt;",FindingsTable[Status],"&lt;&gt;Closed")+COUNTIFS(FindingsTable[Claim ID],A71,FindingsTable[Timing (auto)],"Verify closure"))</f>
      </c>
      <c r="L71" s="22" t="str">
        <f>IF(COUNTA(A71:I71,N71:P71)=0,"",IF(A71="","Add ID; ","")&amp;IF(AND(A71&lt;&gt;"",COUNTIF(ClaimsTable[Claim ID],A71)&gt;1),"Duplicate ID; ","")&amp;IF(B71="","Add claim; ","")&amp;IF(C71="","Set criteria; ","")&amp;IF(D71="","Define scope; ","")&amp;IF(E71="","Assign owner; ","")&amp;IF(F71="","Set priority; ","")&amp;IF(G71="","Set review status; ","")&amp;IF(AND(G71="Reviewed",OR(H71="",I71="",O71="",P71="")),"Record judgment, basis, reviewer and date; ","")&amp;IF(AND(N71&lt;&gt;"",COUNTIF('Review Library'!$A$6:$A$29,N71)=0),"Unknown prompt; ",""))</f>
      </c>
      <c r="M71" s="22" t="str">
        <f>IF(A71="","",COUNTIFS(DecisionsTable[Claim ID],A71,DecisionsTable[Decision ID],"&lt;&gt;"))</f>
      </c>
      <c r="N71" s="11"/>
      <c r="O71" s="11"/>
      <c r="P71" s="23"/>
    </row>
    <row r="72" ht="46" customHeight="1">
      <c r="A72" s="11"/>
      <c r="B72" s="11"/>
      <c r="C72" s="11"/>
      <c r="D72" s="11"/>
      <c r="E72" s="11"/>
      <c r="F72" s="11"/>
      <c r="G72" s="11"/>
      <c r="H72" s="11"/>
      <c r="I72" s="11"/>
      <c r="J72" s="22" t="str">
        <f>IF(A72="","",COUNTIFS(EvidenceTable[Claim ID],A72,EvidenceTable[Evidence ID],"&lt;&gt;"))</f>
      </c>
      <c r="K72" s="22" t="str">
        <f>IF(A72="","",COUNTIFS(FindingsTable[Claim ID],A72,FindingsTable[Finding ID],"&lt;&gt;",FindingsTable[Status],"&lt;&gt;Closed")+COUNTIFS(FindingsTable[Claim ID],A72,FindingsTable[Timing (auto)],"Verify closure"))</f>
      </c>
      <c r="L72" s="22" t="str">
        <f>IF(COUNTA(A72:I72,N72:P72)=0,"",IF(A72="","Add ID; ","")&amp;IF(AND(A72&lt;&gt;"",COUNTIF(ClaimsTable[Claim ID],A72)&gt;1),"Duplicate ID; ","")&amp;IF(B72="","Add claim; ","")&amp;IF(C72="","Set criteria; ","")&amp;IF(D72="","Define scope; ","")&amp;IF(E72="","Assign owner; ","")&amp;IF(F72="","Set priority; ","")&amp;IF(G72="","Set review status; ","")&amp;IF(AND(G72="Reviewed",OR(H72="",I72="",O72="",P72="")),"Record judgment, basis, reviewer and date; ","")&amp;IF(AND(N72&lt;&gt;"",COUNTIF('Review Library'!$A$6:$A$29,N72)=0),"Unknown prompt; ",""))</f>
      </c>
      <c r="M72" s="22" t="str">
        <f>IF(A72="","",COUNTIFS(DecisionsTable[Claim ID],A72,DecisionsTable[Decision ID],"&lt;&gt;"))</f>
      </c>
      <c r="N72" s="11"/>
      <c r="O72" s="11"/>
      <c r="P72" s="23"/>
    </row>
    <row r="73" ht="46" customHeight="1">
      <c r="A73" s="11"/>
      <c r="B73" s="11"/>
      <c r="C73" s="11"/>
      <c r="D73" s="11"/>
      <c r="E73" s="11"/>
      <c r="F73" s="11"/>
      <c r="G73" s="11"/>
      <c r="H73" s="11"/>
      <c r="I73" s="11"/>
      <c r="J73" s="22" t="str">
        <f>IF(A73="","",COUNTIFS(EvidenceTable[Claim ID],A73,EvidenceTable[Evidence ID],"&lt;&gt;"))</f>
      </c>
      <c r="K73" s="22" t="str">
        <f>IF(A73="","",COUNTIFS(FindingsTable[Claim ID],A73,FindingsTable[Finding ID],"&lt;&gt;",FindingsTable[Status],"&lt;&gt;Closed")+COUNTIFS(FindingsTable[Claim ID],A73,FindingsTable[Timing (auto)],"Verify closure"))</f>
      </c>
      <c r="L73" s="22" t="str">
        <f>IF(COUNTA(A73:I73,N73:P73)=0,"",IF(A73="","Add ID; ","")&amp;IF(AND(A73&lt;&gt;"",COUNTIF(ClaimsTable[Claim ID],A73)&gt;1),"Duplicate ID; ","")&amp;IF(B73="","Add claim; ","")&amp;IF(C73="","Set criteria; ","")&amp;IF(D73="","Define scope; ","")&amp;IF(E73="","Assign owner; ","")&amp;IF(F73="","Set priority; ","")&amp;IF(G73="","Set review status; ","")&amp;IF(AND(G73="Reviewed",OR(H73="",I73="",O73="",P73="")),"Record judgment, basis, reviewer and date; ","")&amp;IF(AND(N73&lt;&gt;"",COUNTIF('Review Library'!$A$6:$A$29,N73)=0),"Unknown prompt; ",""))</f>
      </c>
      <c r="M73" s="22" t="str">
        <f>IF(A73="","",COUNTIFS(DecisionsTable[Claim ID],A73,DecisionsTable[Decision ID],"&lt;&gt;"))</f>
      </c>
      <c r="N73" s="11"/>
      <c r="O73" s="11"/>
      <c r="P73" s="23"/>
    </row>
    <row r="74" ht="46" customHeight="1">
      <c r="A74" s="11"/>
      <c r="B74" s="11"/>
      <c r="C74" s="11"/>
      <c r="D74" s="11"/>
      <c r="E74" s="11"/>
      <c r="F74" s="11"/>
      <c r="G74" s="11"/>
      <c r="H74" s="11"/>
      <c r="I74" s="11"/>
      <c r="J74" s="22" t="str">
        <f>IF(A74="","",COUNTIFS(EvidenceTable[Claim ID],A74,EvidenceTable[Evidence ID],"&lt;&gt;"))</f>
      </c>
      <c r="K74" s="22" t="str">
        <f>IF(A74="","",COUNTIFS(FindingsTable[Claim ID],A74,FindingsTable[Finding ID],"&lt;&gt;",FindingsTable[Status],"&lt;&gt;Closed")+COUNTIFS(FindingsTable[Claim ID],A74,FindingsTable[Timing (auto)],"Verify closure"))</f>
      </c>
      <c r="L74" s="22" t="str">
        <f>IF(COUNTA(A74:I74,N74:P74)=0,"",IF(A74="","Add ID; ","")&amp;IF(AND(A74&lt;&gt;"",COUNTIF(ClaimsTable[Claim ID],A74)&gt;1),"Duplicate ID; ","")&amp;IF(B74="","Add claim; ","")&amp;IF(C74="","Set criteria; ","")&amp;IF(D74="","Define scope; ","")&amp;IF(E74="","Assign owner; ","")&amp;IF(F74="","Set priority; ","")&amp;IF(G74="","Set review status; ","")&amp;IF(AND(G74="Reviewed",OR(H74="",I74="",O74="",P74="")),"Record judgment, basis, reviewer and date; ","")&amp;IF(AND(N74&lt;&gt;"",COUNTIF('Review Library'!$A$6:$A$29,N74)=0),"Unknown prompt; ",""))</f>
      </c>
      <c r="M74" s="22" t="str">
        <f>IF(A74="","",COUNTIFS(DecisionsTable[Claim ID],A74,DecisionsTable[Decision ID],"&lt;&gt;"))</f>
      </c>
      <c r="N74" s="11"/>
      <c r="O74" s="11"/>
      <c r="P74" s="23"/>
    </row>
    <row r="75" ht="46" customHeight="1">
      <c r="A75" s="11"/>
      <c r="B75" s="11"/>
      <c r="C75" s="11"/>
      <c r="D75" s="11"/>
      <c r="E75" s="11"/>
      <c r="F75" s="11"/>
      <c r="G75" s="11"/>
      <c r="H75" s="11"/>
      <c r="I75" s="11"/>
      <c r="J75" s="22" t="str">
        <f>IF(A75="","",COUNTIFS(EvidenceTable[Claim ID],A75,EvidenceTable[Evidence ID],"&lt;&gt;"))</f>
      </c>
      <c r="K75" s="22" t="str">
        <f>IF(A75="","",COUNTIFS(FindingsTable[Claim ID],A75,FindingsTable[Finding ID],"&lt;&gt;",FindingsTable[Status],"&lt;&gt;Closed")+COUNTIFS(FindingsTable[Claim ID],A75,FindingsTable[Timing (auto)],"Verify closure"))</f>
      </c>
      <c r="L75" s="22" t="str">
        <f>IF(COUNTA(A75:I75,N75:P75)=0,"",IF(A75="","Add ID; ","")&amp;IF(AND(A75&lt;&gt;"",COUNTIF(ClaimsTable[Claim ID],A75)&gt;1),"Duplicate ID; ","")&amp;IF(B75="","Add claim; ","")&amp;IF(C75="","Set criteria; ","")&amp;IF(D75="","Define scope; ","")&amp;IF(E75="","Assign owner; ","")&amp;IF(F75="","Set priority; ","")&amp;IF(G75="","Set review status; ","")&amp;IF(AND(G75="Reviewed",OR(H75="",I75="",O75="",P75="")),"Record judgment, basis, reviewer and date; ","")&amp;IF(AND(N75&lt;&gt;"",COUNTIF('Review Library'!$A$6:$A$29,N75)=0),"Unknown prompt; ",""))</f>
      </c>
      <c r="M75" s="22" t="str">
        <f>IF(A75="","",COUNTIFS(DecisionsTable[Claim ID],A75,DecisionsTable[Decision ID],"&lt;&gt;"))</f>
      </c>
      <c r="N75" s="11"/>
      <c r="O75" s="11"/>
      <c r="P75" s="23"/>
    </row>
    <row r="76" ht="46" customHeight="1">
      <c r="A76" s="11"/>
      <c r="B76" s="11"/>
      <c r="C76" s="11"/>
      <c r="D76" s="11"/>
      <c r="E76" s="11"/>
      <c r="F76" s="11"/>
      <c r="G76" s="11"/>
      <c r="H76" s="11"/>
      <c r="I76" s="11"/>
      <c r="J76" s="22" t="str">
        <f>IF(A76="","",COUNTIFS(EvidenceTable[Claim ID],A76,EvidenceTable[Evidence ID],"&lt;&gt;"))</f>
      </c>
      <c r="K76" s="22" t="str">
        <f>IF(A76="","",COUNTIFS(FindingsTable[Claim ID],A76,FindingsTable[Finding ID],"&lt;&gt;",FindingsTable[Status],"&lt;&gt;Closed")+COUNTIFS(FindingsTable[Claim ID],A76,FindingsTable[Timing (auto)],"Verify closure"))</f>
      </c>
      <c r="L76" s="22" t="str">
        <f>IF(COUNTA(A76:I76,N76:P76)=0,"",IF(A76="","Add ID; ","")&amp;IF(AND(A76&lt;&gt;"",COUNTIF(ClaimsTable[Claim ID],A76)&gt;1),"Duplicate ID; ","")&amp;IF(B76="","Add claim; ","")&amp;IF(C76="","Set criteria; ","")&amp;IF(D76="","Define scope; ","")&amp;IF(E76="","Assign owner; ","")&amp;IF(F76="","Set priority; ","")&amp;IF(G76="","Set review status; ","")&amp;IF(AND(G76="Reviewed",OR(H76="",I76="",O76="",P76="")),"Record judgment, basis, reviewer and date; ","")&amp;IF(AND(N76&lt;&gt;"",COUNTIF('Review Library'!$A$6:$A$29,N76)=0),"Unknown prompt; ",""))</f>
      </c>
      <c r="M76" s="22" t="str">
        <f>IF(A76="","",COUNTIFS(DecisionsTable[Claim ID],A76,DecisionsTable[Decision ID],"&lt;&gt;"))</f>
      </c>
      <c r="N76" s="11"/>
      <c r="O76" s="11"/>
      <c r="P76" s="23"/>
    </row>
    <row r="77" ht="46" customHeight="1">
      <c r="A77" s="11"/>
      <c r="B77" s="11"/>
      <c r="C77" s="11"/>
      <c r="D77" s="11"/>
      <c r="E77" s="11"/>
      <c r="F77" s="11"/>
      <c r="G77" s="11"/>
      <c r="H77" s="11"/>
      <c r="I77" s="11"/>
      <c r="J77" s="22" t="str">
        <f>IF(A77="","",COUNTIFS(EvidenceTable[Claim ID],A77,EvidenceTable[Evidence ID],"&lt;&gt;"))</f>
      </c>
      <c r="K77" s="22" t="str">
        <f>IF(A77="","",COUNTIFS(FindingsTable[Claim ID],A77,FindingsTable[Finding ID],"&lt;&gt;",FindingsTable[Status],"&lt;&gt;Closed")+COUNTIFS(FindingsTable[Claim ID],A77,FindingsTable[Timing (auto)],"Verify closure"))</f>
      </c>
      <c r="L77" s="22" t="str">
        <f>IF(COUNTA(A77:I77,N77:P77)=0,"",IF(A77="","Add ID; ","")&amp;IF(AND(A77&lt;&gt;"",COUNTIF(ClaimsTable[Claim ID],A77)&gt;1),"Duplicate ID; ","")&amp;IF(B77="","Add claim; ","")&amp;IF(C77="","Set criteria; ","")&amp;IF(D77="","Define scope; ","")&amp;IF(E77="","Assign owner; ","")&amp;IF(F77="","Set priority; ","")&amp;IF(G77="","Set review status; ","")&amp;IF(AND(G77="Reviewed",OR(H77="",I77="",O77="",P77="")),"Record judgment, basis, reviewer and date; ","")&amp;IF(AND(N77&lt;&gt;"",COUNTIF('Review Library'!$A$6:$A$29,N77)=0),"Unknown prompt; ",""))</f>
      </c>
      <c r="M77" s="22" t="str">
        <f>IF(A77="","",COUNTIFS(DecisionsTable[Claim ID],A77,DecisionsTable[Decision ID],"&lt;&gt;"))</f>
      </c>
      <c r="N77" s="11"/>
      <c r="O77" s="11"/>
      <c r="P77" s="23"/>
    </row>
    <row r="78" ht="46" customHeight="1">
      <c r="A78" s="11"/>
      <c r="B78" s="11"/>
      <c r="C78" s="11"/>
      <c r="D78" s="11"/>
      <c r="E78" s="11"/>
      <c r="F78" s="11"/>
      <c r="G78" s="11"/>
      <c r="H78" s="11"/>
      <c r="I78" s="11"/>
      <c r="J78" s="22" t="str">
        <f>IF(A78="","",COUNTIFS(EvidenceTable[Claim ID],A78,EvidenceTable[Evidence ID],"&lt;&gt;"))</f>
      </c>
      <c r="K78" s="22" t="str">
        <f>IF(A78="","",COUNTIFS(FindingsTable[Claim ID],A78,FindingsTable[Finding ID],"&lt;&gt;",FindingsTable[Status],"&lt;&gt;Closed")+COUNTIFS(FindingsTable[Claim ID],A78,FindingsTable[Timing (auto)],"Verify closure"))</f>
      </c>
      <c r="L78" s="22" t="str">
        <f>IF(COUNTA(A78:I78,N78:P78)=0,"",IF(A78="","Add ID; ","")&amp;IF(AND(A78&lt;&gt;"",COUNTIF(ClaimsTable[Claim ID],A78)&gt;1),"Duplicate ID; ","")&amp;IF(B78="","Add claim; ","")&amp;IF(C78="","Set criteria; ","")&amp;IF(D78="","Define scope; ","")&amp;IF(E78="","Assign owner; ","")&amp;IF(F78="","Set priority; ","")&amp;IF(G78="","Set review status; ","")&amp;IF(AND(G78="Reviewed",OR(H78="",I78="",O78="",P78="")),"Record judgment, basis, reviewer and date; ","")&amp;IF(AND(N78&lt;&gt;"",COUNTIF('Review Library'!$A$6:$A$29,N78)=0),"Unknown prompt; ",""))</f>
      </c>
      <c r="M78" s="22" t="str">
        <f>IF(A78="","",COUNTIFS(DecisionsTable[Claim ID],A78,DecisionsTable[Decision ID],"&lt;&gt;"))</f>
      </c>
      <c r="N78" s="11"/>
      <c r="O78" s="11"/>
      <c r="P78" s="23"/>
    </row>
    <row r="79" ht="46" customHeight="1">
      <c r="A79" s="11"/>
      <c r="B79" s="11"/>
      <c r="C79" s="11"/>
      <c r="D79" s="11"/>
      <c r="E79" s="11"/>
      <c r="F79" s="11"/>
      <c r="G79" s="11"/>
      <c r="H79" s="11"/>
      <c r="I79" s="11"/>
      <c r="J79" s="22" t="str">
        <f>IF(A79="","",COUNTIFS(EvidenceTable[Claim ID],A79,EvidenceTable[Evidence ID],"&lt;&gt;"))</f>
      </c>
      <c r="K79" s="22" t="str">
        <f>IF(A79="","",COUNTIFS(FindingsTable[Claim ID],A79,FindingsTable[Finding ID],"&lt;&gt;",FindingsTable[Status],"&lt;&gt;Closed")+COUNTIFS(FindingsTable[Claim ID],A79,FindingsTable[Timing (auto)],"Verify closure"))</f>
      </c>
      <c r="L79" s="22" t="str">
        <f>IF(COUNTA(A79:I79,N79:P79)=0,"",IF(A79="","Add ID; ","")&amp;IF(AND(A79&lt;&gt;"",COUNTIF(ClaimsTable[Claim ID],A79)&gt;1),"Duplicate ID; ","")&amp;IF(B79="","Add claim; ","")&amp;IF(C79="","Set criteria; ","")&amp;IF(D79="","Define scope; ","")&amp;IF(E79="","Assign owner; ","")&amp;IF(F79="","Set priority; ","")&amp;IF(G79="","Set review status; ","")&amp;IF(AND(G79="Reviewed",OR(H79="",I79="",O79="",P79="")),"Record judgment, basis, reviewer and date; ","")&amp;IF(AND(N79&lt;&gt;"",COUNTIF('Review Library'!$A$6:$A$29,N79)=0),"Unknown prompt; ",""))</f>
      </c>
      <c r="M79" s="22" t="str">
        <f>IF(A79="","",COUNTIFS(DecisionsTable[Claim ID],A79,DecisionsTable[Decision ID],"&lt;&gt;"))</f>
      </c>
      <c r="N79" s="11"/>
      <c r="O79" s="11"/>
      <c r="P79" s="23"/>
    </row>
    <row r="80" ht="46" customHeight="1">
      <c r="A80" s="11"/>
      <c r="B80" s="11"/>
      <c r="C80" s="11"/>
      <c r="D80" s="11"/>
      <c r="E80" s="11"/>
      <c r="F80" s="11"/>
      <c r="G80" s="11"/>
      <c r="H80" s="11"/>
      <c r="I80" s="11"/>
      <c r="J80" s="22" t="str">
        <f>IF(A80="","",COUNTIFS(EvidenceTable[Claim ID],A80,EvidenceTable[Evidence ID],"&lt;&gt;"))</f>
      </c>
      <c r="K80" s="22" t="str">
        <f>IF(A80="","",COUNTIFS(FindingsTable[Claim ID],A80,FindingsTable[Finding ID],"&lt;&gt;",FindingsTable[Status],"&lt;&gt;Closed")+COUNTIFS(FindingsTable[Claim ID],A80,FindingsTable[Timing (auto)],"Verify closure"))</f>
      </c>
      <c r="L80" s="22" t="str">
        <f>IF(COUNTA(A80:I80,N80:P80)=0,"",IF(A80="","Add ID; ","")&amp;IF(AND(A80&lt;&gt;"",COUNTIF(ClaimsTable[Claim ID],A80)&gt;1),"Duplicate ID; ","")&amp;IF(B80="","Add claim; ","")&amp;IF(C80="","Set criteria; ","")&amp;IF(D80="","Define scope; ","")&amp;IF(E80="","Assign owner; ","")&amp;IF(F80="","Set priority; ","")&amp;IF(G80="","Set review status; ","")&amp;IF(AND(G80="Reviewed",OR(H80="",I80="",O80="",P80="")),"Record judgment, basis, reviewer and date; ","")&amp;IF(AND(N80&lt;&gt;"",COUNTIF('Review Library'!$A$6:$A$29,N80)=0),"Unknown prompt; ",""))</f>
      </c>
      <c r="M80" s="22" t="str">
        <f>IF(A80="","",COUNTIFS(DecisionsTable[Claim ID],A80,DecisionsTable[Decision ID],"&lt;&gt;"))</f>
      </c>
      <c r="N80" s="11"/>
      <c r="O80" s="11"/>
      <c r="P80" s="23"/>
    </row>
    <row r="81" ht="46" customHeight="1">
      <c r="A81" s="11"/>
      <c r="B81" s="11"/>
      <c r="C81" s="11"/>
      <c r="D81" s="11"/>
      <c r="E81" s="11"/>
      <c r="F81" s="11"/>
      <c r="G81" s="11"/>
      <c r="H81" s="11"/>
      <c r="I81" s="11"/>
      <c r="J81" s="22" t="str">
        <f>IF(A81="","",COUNTIFS(EvidenceTable[Claim ID],A81,EvidenceTable[Evidence ID],"&lt;&gt;"))</f>
      </c>
      <c r="K81" s="22" t="str">
        <f>IF(A81="","",COUNTIFS(FindingsTable[Claim ID],A81,FindingsTable[Finding ID],"&lt;&gt;",FindingsTable[Status],"&lt;&gt;Closed")+COUNTIFS(FindingsTable[Claim ID],A81,FindingsTable[Timing (auto)],"Verify closure"))</f>
      </c>
      <c r="L81" s="22" t="str">
        <f>IF(COUNTA(A81:I81,N81:P81)=0,"",IF(A81="","Add ID; ","")&amp;IF(AND(A81&lt;&gt;"",COUNTIF(ClaimsTable[Claim ID],A81)&gt;1),"Duplicate ID; ","")&amp;IF(B81="","Add claim; ","")&amp;IF(C81="","Set criteria; ","")&amp;IF(D81="","Define scope; ","")&amp;IF(E81="","Assign owner; ","")&amp;IF(F81="","Set priority; ","")&amp;IF(G81="","Set review status; ","")&amp;IF(AND(G81="Reviewed",OR(H81="",I81="",O81="",P81="")),"Record judgment, basis, reviewer and date; ","")&amp;IF(AND(N81&lt;&gt;"",COUNTIF('Review Library'!$A$6:$A$29,N81)=0),"Unknown prompt; ",""))</f>
      </c>
      <c r="M81" s="22" t="str">
        <f>IF(A81="","",COUNTIFS(DecisionsTable[Claim ID],A81,DecisionsTable[Decision ID],"&lt;&gt;"))</f>
      </c>
      <c r="N81" s="11"/>
      <c r="O81" s="11"/>
      <c r="P81" s="23"/>
    </row>
    <row r="82" ht="46" customHeight="1">
      <c r="A82" s="11"/>
      <c r="B82" s="11"/>
      <c r="C82" s="11"/>
      <c r="D82" s="11"/>
      <c r="E82" s="11"/>
      <c r="F82" s="11"/>
      <c r="G82" s="11"/>
      <c r="H82" s="11"/>
      <c r="I82" s="11"/>
      <c r="J82" s="22" t="str">
        <f>IF(A82="","",COUNTIFS(EvidenceTable[Claim ID],A82,EvidenceTable[Evidence ID],"&lt;&gt;"))</f>
      </c>
      <c r="K82" s="22" t="str">
        <f>IF(A82="","",COUNTIFS(FindingsTable[Claim ID],A82,FindingsTable[Finding ID],"&lt;&gt;",FindingsTable[Status],"&lt;&gt;Closed")+COUNTIFS(FindingsTable[Claim ID],A82,FindingsTable[Timing (auto)],"Verify closure"))</f>
      </c>
      <c r="L82" s="22" t="str">
        <f>IF(COUNTA(A82:I82,N82:P82)=0,"",IF(A82="","Add ID; ","")&amp;IF(AND(A82&lt;&gt;"",COUNTIF(ClaimsTable[Claim ID],A82)&gt;1),"Duplicate ID; ","")&amp;IF(B82="","Add claim; ","")&amp;IF(C82="","Set criteria; ","")&amp;IF(D82="","Define scope; ","")&amp;IF(E82="","Assign owner; ","")&amp;IF(F82="","Set priority; ","")&amp;IF(G82="","Set review status; ","")&amp;IF(AND(G82="Reviewed",OR(H82="",I82="",O82="",P82="")),"Record judgment, basis, reviewer and date; ","")&amp;IF(AND(N82&lt;&gt;"",COUNTIF('Review Library'!$A$6:$A$29,N82)=0),"Unknown prompt; ",""))</f>
      </c>
      <c r="M82" s="22" t="str">
        <f>IF(A82="","",COUNTIFS(DecisionsTable[Claim ID],A82,DecisionsTable[Decision ID],"&lt;&gt;"))</f>
      </c>
      <c r="N82" s="11"/>
      <c r="O82" s="11"/>
      <c r="P82" s="23"/>
    </row>
    <row r="83" ht="46" customHeight="1">
      <c r="A83" s="11"/>
      <c r="B83" s="11"/>
      <c r="C83" s="11"/>
      <c r="D83" s="11"/>
      <c r="E83" s="11"/>
      <c r="F83" s="11"/>
      <c r="G83" s="11"/>
      <c r="H83" s="11"/>
      <c r="I83" s="11"/>
      <c r="J83" s="22" t="str">
        <f>IF(A83="","",COUNTIFS(EvidenceTable[Claim ID],A83,EvidenceTable[Evidence ID],"&lt;&gt;"))</f>
      </c>
      <c r="K83" s="22" t="str">
        <f>IF(A83="","",COUNTIFS(FindingsTable[Claim ID],A83,FindingsTable[Finding ID],"&lt;&gt;",FindingsTable[Status],"&lt;&gt;Closed")+COUNTIFS(FindingsTable[Claim ID],A83,FindingsTable[Timing (auto)],"Verify closure"))</f>
      </c>
      <c r="L83" s="22" t="str">
        <f>IF(COUNTA(A83:I83,N83:P83)=0,"",IF(A83="","Add ID; ","")&amp;IF(AND(A83&lt;&gt;"",COUNTIF(ClaimsTable[Claim ID],A83)&gt;1),"Duplicate ID; ","")&amp;IF(B83="","Add claim; ","")&amp;IF(C83="","Set criteria; ","")&amp;IF(D83="","Define scope; ","")&amp;IF(E83="","Assign owner; ","")&amp;IF(F83="","Set priority; ","")&amp;IF(G83="","Set review status; ","")&amp;IF(AND(G83="Reviewed",OR(H83="",I83="",O83="",P83="")),"Record judgment, basis, reviewer and date; ","")&amp;IF(AND(N83&lt;&gt;"",COUNTIF('Review Library'!$A$6:$A$29,N83)=0),"Unknown prompt; ",""))</f>
      </c>
      <c r="M83" s="22" t="str">
        <f>IF(A83="","",COUNTIFS(DecisionsTable[Claim ID],A83,DecisionsTable[Decision ID],"&lt;&gt;"))</f>
      </c>
      <c r="N83" s="11"/>
      <c r="O83" s="11"/>
      <c r="P83" s="23"/>
    </row>
    <row r="84" ht="46" customHeight="1">
      <c r="A84" s="11"/>
      <c r="B84" s="11"/>
      <c r="C84" s="11"/>
      <c r="D84" s="11"/>
      <c r="E84" s="11"/>
      <c r="F84" s="11"/>
      <c r="G84" s="11"/>
      <c r="H84" s="11"/>
      <c r="I84" s="11"/>
      <c r="J84" s="22" t="str">
        <f>IF(A84="","",COUNTIFS(EvidenceTable[Claim ID],A84,EvidenceTable[Evidence ID],"&lt;&gt;"))</f>
      </c>
      <c r="K84" s="22" t="str">
        <f>IF(A84="","",COUNTIFS(FindingsTable[Claim ID],A84,FindingsTable[Finding ID],"&lt;&gt;",FindingsTable[Status],"&lt;&gt;Closed")+COUNTIFS(FindingsTable[Claim ID],A84,FindingsTable[Timing (auto)],"Verify closure"))</f>
      </c>
      <c r="L84" s="22" t="str">
        <f>IF(COUNTA(A84:I84,N84:P84)=0,"",IF(A84="","Add ID; ","")&amp;IF(AND(A84&lt;&gt;"",COUNTIF(ClaimsTable[Claim ID],A84)&gt;1),"Duplicate ID; ","")&amp;IF(B84="","Add claim; ","")&amp;IF(C84="","Set criteria; ","")&amp;IF(D84="","Define scope; ","")&amp;IF(E84="","Assign owner; ","")&amp;IF(F84="","Set priority; ","")&amp;IF(G84="","Set review status; ","")&amp;IF(AND(G84="Reviewed",OR(H84="",I84="",O84="",P84="")),"Record judgment, basis, reviewer and date; ","")&amp;IF(AND(N84&lt;&gt;"",COUNTIF('Review Library'!$A$6:$A$29,N84)=0),"Unknown prompt; ",""))</f>
      </c>
      <c r="M84" s="22" t="str">
        <f>IF(A84="","",COUNTIFS(DecisionsTable[Claim ID],A84,DecisionsTable[Decision ID],"&lt;&gt;"))</f>
      </c>
      <c r="N84" s="11"/>
      <c r="O84" s="11"/>
      <c r="P84" s="23"/>
    </row>
    <row r="85" ht="46" customHeight="1">
      <c r="A85" s="11"/>
      <c r="B85" s="11"/>
      <c r="C85" s="11"/>
      <c r="D85" s="11"/>
      <c r="E85" s="11"/>
      <c r="F85" s="11"/>
      <c r="G85" s="11"/>
      <c r="H85" s="11"/>
      <c r="I85" s="11"/>
      <c r="J85" s="22" t="str">
        <f>IF(A85="","",COUNTIFS(EvidenceTable[Claim ID],A85,EvidenceTable[Evidence ID],"&lt;&gt;"))</f>
      </c>
      <c r="K85" s="22" t="str">
        <f>IF(A85="","",COUNTIFS(FindingsTable[Claim ID],A85,FindingsTable[Finding ID],"&lt;&gt;",FindingsTable[Status],"&lt;&gt;Closed")+COUNTIFS(FindingsTable[Claim ID],A85,FindingsTable[Timing (auto)],"Verify closure"))</f>
      </c>
      <c r="L85" s="22" t="str">
        <f>IF(COUNTA(A85:I85,N85:P85)=0,"",IF(A85="","Add ID; ","")&amp;IF(AND(A85&lt;&gt;"",COUNTIF(ClaimsTable[Claim ID],A85)&gt;1),"Duplicate ID; ","")&amp;IF(B85="","Add claim; ","")&amp;IF(C85="","Set criteria; ","")&amp;IF(D85="","Define scope; ","")&amp;IF(E85="","Assign owner; ","")&amp;IF(F85="","Set priority; ","")&amp;IF(G85="","Set review status; ","")&amp;IF(AND(G85="Reviewed",OR(H85="",I85="",O85="",P85="")),"Record judgment, basis, reviewer and date; ","")&amp;IF(AND(N85&lt;&gt;"",COUNTIF('Review Library'!$A$6:$A$29,N85)=0),"Unknown prompt; ",""))</f>
      </c>
      <c r="M85" s="22" t="str">
        <f>IF(A85="","",COUNTIFS(DecisionsTable[Claim ID],A85,DecisionsTable[Decision ID],"&lt;&gt;"))</f>
      </c>
      <c r="N85" s="11"/>
      <c r="O85" s="11"/>
      <c r="P85" s="23"/>
    </row>
    <row r="86" ht="46" customHeight="1">
      <c r="A86" s="11"/>
      <c r="B86" s="11"/>
      <c r="C86" s="11"/>
      <c r="D86" s="11"/>
      <c r="E86" s="11"/>
      <c r="F86" s="11"/>
      <c r="G86" s="11"/>
      <c r="H86" s="11"/>
      <c r="I86" s="11"/>
      <c r="J86" s="22" t="str">
        <f>IF(A86="","",COUNTIFS(EvidenceTable[Claim ID],A86,EvidenceTable[Evidence ID],"&lt;&gt;"))</f>
      </c>
      <c r="K86" s="22" t="str">
        <f>IF(A86="","",COUNTIFS(FindingsTable[Claim ID],A86,FindingsTable[Finding ID],"&lt;&gt;",FindingsTable[Status],"&lt;&gt;Closed")+COUNTIFS(FindingsTable[Claim ID],A86,FindingsTable[Timing (auto)],"Verify closure"))</f>
      </c>
      <c r="L86" s="22" t="str">
        <f>IF(COUNTA(A86:I86,N86:P86)=0,"",IF(A86="","Add ID; ","")&amp;IF(AND(A86&lt;&gt;"",COUNTIF(ClaimsTable[Claim ID],A86)&gt;1),"Duplicate ID; ","")&amp;IF(B86="","Add claim; ","")&amp;IF(C86="","Set criteria; ","")&amp;IF(D86="","Define scope; ","")&amp;IF(E86="","Assign owner; ","")&amp;IF(F86="","Set priority; ","")&amp;IF(G86="","Set review status; ","")&amp;IF(AND(G86="Reviewed",OR(H86="",I86="",O86="",P86="")),"Record judgment, basis, reviewer and date; ","")&amp;IF(AND(N86&lt;&gt;"",COUNTIF('Review Library'!$A$6:$A$29,N86)=0),"Unknown prompt; ",""))</f>
      </c>
      <c r="M86" s="22" t="str">
        <f>IF(A86="","",COUNTIFS(DecisionsTable[Claim ID],A86,DecisionsTable[Decision ID],"&lt;&gt;"))</f>
      </c>
      <c r="N86" s="11"/>
      <c r="O86" s="11"/>
      <c r="P86" s="23"/>
    </row>
    <row r="87" ht="46" customHeight="1">
      <c r="A87" s="11"/>
      <c r="B87" s="11"/>
      <c r="C87" s="11"/>
      <c r="D87" s="11"/>
      <c r="E87" s="11"/>
      <c r="F87" s="11"/>
      <c r="G87" s="11"/>
      <c r="H87" s="11"/>
      <c r="I87" s="11"/>
      <c r="J87" s="22" t="str">
        <f>IF(A87="","",COUNTIFS(EvidenceTable[Claim ID],A87,EvidenceTable[Evidence ID],"&lt;&gt;"))</f>
      </c>
      <c r="K87" s="22" t="str">
        <f>IF(A87="","",COUNTIFS(FindingsTable[Claim ID],A87,FindingsTable[Finding ID],"&lt;&gt;",FindingsTable[Status],"&lt;&gt;Closed")+COUNTIFS(FindingsTable[Claim ID],A87,FindingsTable[Timing (auto)],"Verify closure"))</f>
      </c>
      <c r="L87" s="22" t="str">
        <f>IF(COUNTA(A87:I87,N87:P87)=0,"",IF(A87="","Add ID; ","")&amp;IF(AND(A87&lt;&gt;"",COUNTIF(ClaimsTable[Claim ID],A87)&gt;1),"Duplicate ID; ","")&amp;IF(B87="","Add claim; ","")&amp;IF(C87="","Set criteria; ","")&amp;IF(D87="","Define scope; ","")&amp;IF(E87="","Assign owner; ","")&amp;IF(F87="","Set priority; ","")&amp;IF(G87="","Set review status; ","")&amp;IF(AND(G87="Reviewed",OR(H87="",I87="",O87="",P87="")),"Record judgment, basis, reviewer and date; ","")&amp;IF(AND(N87&lt;&gt;"",COUNTIF('Review Library'!$A$6:$A$29,N87)=0),"Unknown prompt; ",""))</f>
      </c>
      <c r="M87" s="22" t="str">
        <f>IF(A87="","",COUNTIFS(DecisionsTable[Claim ID],A87,DecisionsTable[Decision ID],"&lt;&gt;"))</f>
      </c>
      <c r="N87" s="11"/>
      <c r="O87" s="11"/>
      <c r="P87" s="23"/>
    </row>
    <row r="88" ht="46" customHeight="1">
      <c r="A88" s="11"/>
      <c r="B88" s="11"/>
      <c r="C88" s="11"/>
      <c r="D88" s="11"/>
      <c r="E88" s="11"/>
      <c r="F88" s="11"/>
      <c r="G88" s="11"/>
      <c r="H88" s="11"/>
      <c r="I88" s="11"/>
      <c r="J88" s="22" t="str">
        <f>IF(A88="","",COUNTIFS(EvidenceTable[Claim ID],A88,EvidenceTable[Evidence ID],"&lt;&gt;"))</f>
      </c>
      <c r="K88" s="22" t="str">
        <f>IF(A88="","",COUNTIFS(FindingsTable[Claim ID],A88,FindingsTable[Finding ID],"&lt;&gt;",FindingsTable[Status],"&lt;&gt;Closed")+COUNTIFS(FindingsTable[Claim ID],A88,FindingsTable[Timing (auto)],"Verify closure"))</f>
      </c>
      <c r="L88" s="22" t="str">
        <f>IF(COUNTA(A88:I88,N88:P88)=0,"",IF(A88="","Add ID; ","")&amp;IF(AND(A88&lt;&gt;"",COUNTIF(ClaimsTable[Claim ID],A88)&gt;1),"Duplicate ID; ","")&amp;IF(B88="","Add claim; ","")&amp;IF(C88="","Set criteria; ","")&amp;IF(D88="","Define scope; ","")&amp;IF(E88="","Assign owner; ","")&amp;IF(F88="","Set priority; ","")&amp;IF(G88="","Set review status; ","")&amp;IF(AND(G88="Reviewed",OR(H88="",I88="",O88="",P88="")),"Record judgment, basis, reviewer and date; ","")&amp;IF(AND(N88&lt;&gt;"",COUNTIF('Review Library'!$A$6:$A$29,N88)=0),"Unknown prompt; ",""))</f>
      </c>
      <c r="M88" s="22" t="str">
        <f>IF(A88="","",COUNTIFS(DecisionsTable[Claim ID],A88,DecisionsTable[Decision ID],"&lt;&gt;"))</f>
      </c>
      <c r="N88" s="11"/>
      <c r="O88" s="11"/>
      <c r="P88" s="23"/>
    </row>
    <row r="89" ht="46" customHeight="1">
      <c r="A89" s="11"/>
      <c r="B89" s="11"/>
      <c r="C89" s="11"/>
      <c r="D89" s="11"/>
      <c r="E89" s="11"/>
      <c r="F89" s="11"/>
      <c r="G89" s="11"/>
      <c r="H89" s="11"/>
      <c r="I89" s="11"/>
      <c r="J89" s="22" t="str">
        <f>IF(A89="","",COUNTIFS(EvidenceTable[Claim ID],A89,EvidenceTable[Evidence ID],"&lt;&gt;"))</f>
      </c>
      <c r="K89" s="22" t="str">
        <f>IF(A89="","",COUNTIFS(FindingsTable[Claim ID],A89,FindingsTable[Finding ID],"&lt;&gt;",FindingsTable[Status],"&lt;&gt;Closed")+COUNTIFS(FindingsTable[Claim ID],A89,FindingsTable[Timing (auto)],"Verify closure"))</f>
      </c>
      <c r="L89" s="22" t="str">
        <f>IF(COUNTA(A89:I89,N89:P89)=0,"",IF(A89="","Add ID; ","")&amp;IF(AND(A89&lt;&gt;"",COUNTIF(ClaimsTable[Claim ID],A89)&gt;1),"Duplicate ID; ","")&amp;IF(B89="","Add claim; ","")&amp;IF(C89="","Set criteria; ","")&amp;IF(D89="","Define scope; ","")&amp;IF(E89="","Assign owner; ","")&amp;IF(F89="","Set priority; ","")&amp;IF(G89="","Set review status; ","")&amp;IF(AND(G89="Reviewed",OR(H89="",I89="",O89="",P89="")),"Record judgment, basis, reviewer and date; ","")&amp;IF(AND(N89&lt;&gt;"",COUNTIF('Review Library'!$A$6:$A$29,N89)=0),"Unknown prompt; ",""))</f>
      </c>
      <c r="M89" s="22" t="str">
        <f>IF(A89="","",COUNTIFS(DecisionsTable[Claim ID],A89,DecisionsTable[Decision ID],"&lt;&gt;"))</f>
      </c>
      <c r="N89" s="11"/>
      <c r="O89" s="11"/>
      <c r="P89" s="23"/>
    </row>
    <row r="90" ht="46" customHeight="1">
      <c r="A90" s="11"/>
      <c r="B90" s="11"/>
      <c r="C90" s="11"/>
      <c r="D90" s="11"/>
      <c r="E90" s="11"/>
      <c r="F90" s="11"/>
      <c r="G90" s="11"/>
      <c r="H90" s="11"/>
      <c r="I90" s="11"/>
      <c r="J90" s="22" t="str">
        <f>IF(A90="","",COUNTIFS(EvidenceTable[Claim ID],A90,EvidenceTable[Evidence ID],"&lt;&gt;"))</f>
      </c>
      <c r="K90" s="22" t="str">
        <f>IF(A90="","",COUNTIFS(FindingsTable[Claim ID],A90,FindingsTable[Finding ID],"&lt;&gt;",FindingsTable[Status],"&lt;&gt;Closed")+COUNTIFS(FindingsTable[Claim ID],A90,FindingsTable[Timing (auto)],"Verify closure"))</f>
      </c>
      <c r="L90" s="22" t="str">
        <f>IF(COUNTA(A90:I90,N90:P90)=0,"",IF(A90="","Add ID; ","")&amp;IF(AND(A90&lt;&gt;"",COUNTIF(ClaimsTable[Claim ID],A90)&gt;1),"Duplicate ID; ","")&amp;IF(B90="","Add claim; ","")&amp;IF(C90="","Set criteria; ","")&amp;IF(D90="","Define scope; ","")&amp;IF(E90="","Assign owner; ","")&amp;IF(F90="","Set priority; ","")&amp;IF(G90="","Set review status; ","")&amp;IF(AND(G90="Reviewed",OR(H90="",I90="",O90="",P90="")),"Record judgment, basis, reviewer and date; ","")&amp;IF(AND(N90&lt;&gt;"",COUNTIF('Review Library'!$A$6:$A$29,N90)=0),"Unknown prompt; ",""))</f>
      </c>
      <c r="M90" s="22" t="str">
        <f>IF(A90="","",COUNTIFS(DecisionsTable[Claim ID],A90,DecisionsTable[Decision ID],"&lt;&gt;"))</f>
      </c>
      <c r="N90" s="11"/>
      <c r="O90" s="11"/>
      <c r="P90" s="23"/>
    </row>
    <row r="91" ht="46" customHeight="1">
      <c r="A91" s="11"/>
      <c r="B91" s="11"/>
      <c r="C91" s="11"/>
      <c r="D91" s="11"/>
      <c r="E91" s="11"/>
      <c r="F91" s="11"/>
      <c r="G91" s="11"/>
      <c r="H91" s="11"/>
      <c r="I91" s="11"/>
      <c r="J91" s="22" t="str">
        <f>IF(A91="","",COUNTIFS(EvidenceTable[Claim ID],A91,EvidenceTable[Evidence ID],"&lt;&gt;"))</f>
      </c>
      <c r="K91" s="22" t="str">
        <f>IF(A91="","",COUNTIFS(FindingsTable[Claim ID],A91,FindingsTable[Finding ID],"&lt;&gt;",FindingsTable[Status],"&lt;&gt;Closed")+COUNTIFS(FindingsTable[Claim ID],A91,FindingsTable[Timing (auto)],"Verify closure"))</f>
      </c>
      <c r="L91" s="22" t="str">
        <f>IF(COUNTA(A91:I91,N91:P91)=0,"",IF(A91="","Add ID; ","")&amp;IF(AND(A91&lt;&gt;"",COUNTIF(ClaimsTable[Claim ID],A91)&gt;1),"Duplicate ID; ","")&amp;IF(B91="","Add claim; ","")&amp;IF(C91="","Set criteria; ","")&amp;IF(D91="","Define scope; ","")&amp;IF(E91="","Assign owner; ","")&amp;IF(F91="","Set priority; ","")&amp;IF(G91="","Set review status; ","")&amp;IF(AND(G91="Reviewed",OR(H91="",I91="",O91="",P91="")),"Record judgment, basis, reviewer and date; ","")&amp;IF(AND(N91&lt;&gt;"",COUNTIF('Review Library'!$A$6:$A$29,N91)=0),"Unknown prompt; ",""))</f>
      </c>
      <c r="M91" s="22" t="str">
        <f>IF(A91="","",COUNTIFS(DecisionsTable[Claim ID],A91,DecisionsTable[Decision ID],"&lt;&gt;"))</f>
      </c>
      <c r="N91" s="11"/>
      <c r="O91" s="11"/>
      <c r="P91" s="23"/>
    </row>
    <row r="92" ht="46" customHeight="1">
      <c r="A92" s="11"/>
      <c r="B92" s="11"/>
      <c r="C92" s="11"/>
      <c r="D92" s="11"/>
      <c r="E92" s="11"/>
      <c r="F92" s="11"/>
      <c r="G92" s="11"/>
      <c r="H92" s="11"/>
      <c r="I92" s="11"/>
      <c r="J92" s="22" t="str">
        <f>IF(A92="","",COUNTIFS(EvidenceTable[Claim ID],A92,EvidenceTable[Evidence ID],"&lt;&gt;"))</f>
      </c>
      <c r="K92" s="22" t="str">
        <f>IF(A92="","",COUNTIFS(FindingsTable[Claim ID],A92,FindingsTable[Finding ID],"&lt;&gt;",FindingsTable[Status],"&lt;&gt;Closed")+COUNTIFS(FindingsTable[Claim ID],A92,FindingsTable[Timing (auto)],"Verify closure"))</f>
      </c>
      <c r="L92" s="22" t="str">
        <f>IF(COUNTA(A92:I92,N92:P92)=0,"",IF(A92="","Add ID; ","")&amp;IF(AND(A92&lt;&gt;"",COUNTIF(ClaimsTable[Claim ID],A92)&gt;1),"Duplicate ID; ","")&amp;IF(B92="","Add claim; ","")&amp;IF(C92="","Set criteria; ","")&amp;IF(D92="","Define scope; ","")&amp;IF(E92="","Assign owner; ","")&amp;IF(F92="","Set priority; ","")&amp;IF(G92="","Set review status; ","")&amp;IF(AND(G92="Reviewed",OR(H92="",I92="",O92="",P92="")),"Record judgment, basis, reviewer and date; ","")&amp;IF(AND(N92&lt;&gt;"",COUNTIF('Review Library'!$A$6:$A$29,N92)=0),"Unknown prompt; ",""))</f>
      </c>
      <c r="M92" s="22" t="str">
        <f>IF(A92="","",COUNTIFS(DecisionsTable[Claim ID],A92,DecisionsTable[Decision ID],"&lt;&gt;"))</f>
      </c>
      <c r="N92" s="11"/>
      <c r="O92" s="11"/>
      <c r="P92" s="23"/>
    </row>
    <row r="93" ht="46" customHeight="1">
      <c r="A93" s="11"/>
      <c r="B93" s="11"/>
      <c r="C93" s="11"/>
      <c r="D93" s="11"/>
      <c r="E93" s="11"/>
      <c r="F93" s="11"/>
      <c r="G93" s="11"/>
      <c r="H93" s="11"/>
      <c r="I93" s="11"/>
      <c r="J93" s="22" t="str">
        <f>IF(A93="","",COUNTIFS(EvidenceTable[Claim ID],A93,EvidenceTable[Evidence ID],"&lt;&gt;"))</f>
      </c>
      <c r="K93" s="22" t="str">
        <f>IF(A93="","",COUNTIFS(FindingsTable[Claim ID],A93,FindingsTable[Finding ID],"&lt;&gt;",FindingsTable[Status],"&lt;&gt;Closed")+COUNTIFS(FindingsTable[Claim ID],A93,FindingsTable[Timing (auto)],"Verify closure"))</f>
      </c>
      <c r="L93" s="22" t="str">
        <f>IF(COUNTA(A93:I93,N93:P93)=0,"",IF(A93="","Add ID; ","")&amp;IF(AND(A93&lt;&gt;"",COUNTIF(ClaimsTable[Claim ID],A93)&gt;1),"Duplicate ID; ","")&amp;IF(B93="","Add claim; ","")&amp;IF(C93="","Set criteria; ","")&amp;IF(D93="","Define scope; ","")&amp;IF(E93="","Assign owner; ","")&amp;IF(F93="","Set priority; ","")&amp;IF(G93="","Set review status; ","")&amp;IF(AND(G93="Reviewed",OR(H93="",I93="",O93="",P93="")),"Record judgment, basis, reviewer and date; ","")&amp;IF(AND(N93&lt;&gt;"",COUNTIF('Review Library'!$A$6:$A$29,N93)=0),"Unknown prompt; ",""))</f>
      </c>
      <c r="M93" s="22" t="str">
        <f>IF(A93="","",COUNTIFS(DecisionsTable[Claim ID],A93,DecisionsTable[Decision ID],"&lt;&gt;"))</f>
      </c>
      <c r="N93" s="11"/>
      <c r="O93" s="11"/>
      <c r="P93" s="23"/>
    </row>
    <row r="94" ht="46" customHeight="1">
      <c r="A94" s="11"/>
      <c r="B94" s="11"/>
      <c r="C94" s="11"/>
      <c r="D94" s="11"/>
      <c r="E94" s="11"/>
      <c r="F94" s="11"/>
      <c r="G94" s="11"/>
      <c r="H94" s="11"/>
      <c r="I94" s="11"/>
      <c r="J94" s="22" t="str">
        <f>IF(A94="","",COUNTIFS(EvidenceTable[Claim ID],A94,EvidenceTable[Evidence ID],"&lt;&gt;"))</f>
      </c>
      <c r="K94" s="22" t="str">
        <f>IF(A94="","",COUNTIFS(FindingsTable[Claim ID],A94,FindingsTable[Finding ID],"&lt;&gt;",FindingsTable[Status],"&lt;&gt;Closed")+COUNTIFS(FindingsTable[Claim ID],A94,FindingsTable[Timing (auto)],"Verify closure"))</f>
      </c>
      <c r="L94" s="22" t="str">
        <f>IF(COUNTA(A94:I94,N94:P94)=0,"",IF(A94="","Add ID; ","")&amp;IF(AND(A94&lt;&gt;"",COUNTIF(ClaimsTable[Claim ID],A94)&gt;1),"Duplicate ID; ","")&amp;IF(B94="","Add claim; ","")&amp;IF(C94="","Set criteria; ","")&amp;IF(D94="","Define scope; ","")&amp;IF(E94="","Assign owner; ","")&amp;IF(F94="","Set priority; ","")&amp;IF(G94="","Set review status; ","")&amp;IF(AND(G94="Reviewed",OR(H94="",I94="",O94="",P94="")),"Record judgment, basis, reviewer and date; ","")&amp;IF(AND(N94&lt;&gt;"",COUNTIF('Review Library'!$A$6:$A$29,N94)=0),"Unknown prompt; ",""))</f>
      </c>
      <c r="M94" s="22" t="str">
        <f>IF(A94="","",COUNTIFS(DecisionsTable[Claim ID],A94,DecisionsTable[Decision ID],"&lt;&gt;"))</f>
      </c>
      <c r="N94" s="11"/>
      <c r="O94" s="11"/>
      <c r="P94" s="23"/>
    </row>
    <row r="95" ht="46" customHeight="1">
      <c r="A95" s="11"/>
      <c r="B95" s="11"/>
      <c r="C95" s="11"/>
      <c r="D95" s="11"/>
      <c r="E95" s="11"/>
      <c r="F95" s="11"/>
      <c r="G95" s="11"/>
      <c r="H95" s="11"/>
      <c r="I95" s="11"/>
      <c r="J95" s="22" t="str">
        <f>IF(A95="","",COUNTIFS(EvidenceTable[Claim ID],A95,EvidenceTable[Evidence ID],"&lt;&gt;"))</f>
      </c>
      <c r="K95" s="22" t="str">
        <f>IF(A95="","",COUNTIFS(FindingsTable[Claim ID],A95,FindingsTable[Finding ID],"&lt;&gt;",FindingsTable[Status],"&lt;&gt;Closed")+COUNTIFS(FindingsTable[Claim ID],A95,FindingsTable[Timing (auto)],"Verify closure"))</f>
      </c>
      <c r="L95" s="22" t="str">
        <f>IF(COUNTA(A95:I95,N95:P95)=0,"",IF(A95="","Add ID; ","")&amp;IF(AND(A95&lt;&gt;"",COUNTIF(ClaimsTable[Claim ID],A95)&gt;1),"Duplicate ID; ","")&amp;IF(B95="","Add claim; ","")&amp;IF(C95="","Set criteria; ","")&amp;IF(D95="","Define scope; ","")&amp;IF(E95="","Assign owner; ","")&amp;IF(F95="","Set priority; ","")&amp;IF(G95="","Set review status; ","")&amp;IF(AND(G95="Reviewed",OR(H95="",I95="",O95="",P95="")),"Record judgment, basis, reviewer and date; ","")&amp;IF(AND(N95&lt;&gt;"",COUNTIF('Review Library'!$A$6:$A$29,N95)=0),"Unknown prompt; ",""))</f>
      </c>
      <c r="M95" s="22" t="str">
        <f>IF(A95="","",COUNTIFS(DecisionsTable[Claim ID],A95,DecisionsTable[Decision ID],"&lt;&gt;"))</f>
      </c>
      <c r="N95" s="11"/>
      <c r="O95" s="11"/>
      <c r="P95" s="23"/>
    </row>
    <row r="96" ht="46" customHeight="1">
      <c r="A96" s="11"/>
      <c r="B96" s="11"/>
      <c r="C96" s="11"/>
      <c r="D96" s="11"/>
      <c r="E96" s="11"/>
      <c r="F96" s="11"/>
      <c r="G96" s="11"/>
      <c r="H96" s="11"/>
      <c r="I96" s="11"/>
      <c r="J96" s="22" t="str">
        <f>IF(A96="","",COUNTIFS(EvidenceTable[Claim ID],A96,EvidenceTable[Evidence ID],"&lt;&gt;"))</f>
      </c>
      <c r="K96" s="22" t="str">
        <f>IF(A96="","",COUNTIFS(FindingsTable[Claim ID],A96,FindingsTable[Finding ID],"&lt;&gt;",FindingsTable[Status],"&lt;&gt;Closed")+COUNTIFS(FindingsTable[Claim ID],A96,FindingsTable[Timing (auto)],"Verify closure"))</f>
      </c>
      <c r="L96" s="22" t="str">
        <f>IF(COUNTA(A96:I96,N96:P96)=0,"",IF(A96="","Add ID; ","")&amp;IF(AND(A96&lt;&gt;"",COUNTIF(ClaimsTable[Claim ID],A96)&gt;1),"Duplicate ID; ","")&amp;IF(B96="","Add claim; ","")&amp;IF(C96="","Set criteria; ","")&amp;IF(D96="","Define scope; ","")&amp;IF(E96="","Assign owner; ","")&amp;IF(F96="","Set priority; ","")&amp;IF(G96="","Set review status; ","")&amp;IF(AND(G96="Reviewed",OR(H96="",I96="",O96="",P96="")),"Record judgment, basis, reviewer and date; ","")&amp;IF(AND(N96&lt;&gt;"",COUNTIF('Review Library'!$A$6:$A$29,N96)=0),"Unknown prompt; ",""))</f>
      </c>
      <c r="M96" s="22" t="str">
        <f>IF(A96="","",COUNTIFS(DecisionsTable[Claim ID],A96,DecisionsTable[Decision ID],"&lt;&gt;"))</f>
      </c>
      <c r="N96" s="11"/>
      <c r="O96" s="11"/>
      <c r="P96" s="23"/>
    </row>
    <row r="97" ht="46" customHeight="1">
      <c r="A97" s="11"/>
      <c r="B97" s="11"/>
      <c r="C97" s="11"/>
      <c r="D97" s="11"/>
      <c r="E97" s="11"/>
      <c r="F97" s="11"/>
      <c r="G97" s="11"/>
      <c r="H97" s="11"/>
      <c r="I97" s="11"/>
      <c r="J97" s="22" t="str">
        <f>IF(A97="","",COUNTIFS(EvidenceTable[Claim ID],A97,EvidenceTable[Evidence ID],"&lt;&gt;"))</f>
      </c>
      <c r="K97" s="22" t="str">
        <f>IF(A97="","",COUNTIFS(FindingsTable[Claim ID],A97,FindingsTable[Finding ID],"&lt;&gt;",FindingsTable[Status],"&lt;&gt;Closed")+COUNTIFS(FindingsTable[Claim ID],A97,FindingsTable[Timing (auto)],"Verify closure"))</f>
      </c>
      <c r="L97" s="22" t="str">
        <f>IF(COUNTA(A97:I97,N97:P97)=0,"",IF(A97="","Add ID; ","")&amp;IF(AND(A97&lt;&gt;"",COUNTIF(ClaimsTable[Claim ID],A97)&gt;1),"Duplicate ID; ","")&amp;IF(B97="","Add claim; ","")&amp;IF(C97="","Set criteria; ","")&amp;IF(D97="","Define scope; ","")&amp;IF(E97="","Assign owner; ","")&amp;IF(F97="","Set priority; ","")&amp;IF(G97="","Set review status; ","")&amp;IF(AND(G97="Reviewed",OR(H97="",I97="",O97="",P97="")),"Record judgment, basis, reviewer and date; ","")&amp;IF(AND(N97&lt;&gt;"",COUNTIF('Review Library'!$A$6:$A$29,N97)=0),"Unknown prompt; ",""))</f>
      </c>
      <c r="M97" s="22" t="str">
        <f>IF(A97="","",COUNTIFS(DecisionsTable[Claim ID],A97,DecisionsTable[Decision ID],"&lt;&gt;"))</f>
      </c>
      <c r="N97" s="11"/>
      <c r="O97" s="11"/>
      <c r="P97" s="23"/>
    </row>
    <row r="98" ht="46" customHeight="1">
      <c r="A98" s="11"/>
      <c r="B98" s="11"/>
      <c r="C98" s="11"/>
      <c r="D98" s="11"/>
      <c r="E98" s="11"/>
      <c r="F98" s="11"/>
      <c r="G98" s="11"/>
      <c r="H98" s="11"/>
      <c r="I98" s="11"/>
      <c r="J98" s="22" t="str">
        <f>IF(A98="","",COUNTIFS(EvidenceTable[Claim ID],A98,EvidenceTable[Evidence ID],"&lt;&gt;"))</f>
      </c>
      <c r="K98" s="22" t="str">
        <f>IF(A98="","",COUNTIFS(FindingsTable[Claim ID],A98,FindingsTable[Finding ID],"&lt;&gt;",FindingsTable[Status],"&lt;&gt;Closed")+COUNTIFS(FindingsTable[Claim ID],A98,FindingsTable[Timing (auto)],"Verify closure"))</f>
      </c>
      <c r="L98" s="22" t="str">
        <f>IF(COUNTA(A98:I98,N98:P98)=0,"",IF(A98="","Add ID; ","")&amp;IF(AND(A98&lt;&gt;"",COUNTIF(ClaimsTable[Claim ID],A98)&gt;1),"Duplicate ID; ","")&amp;IF(B98="","Add claim; ","")&amp;IF(C98="","Set criteria; ","")&amp;IF(D98="","Define scope; ","")&amp;IF(E98="","Assign owner; ","")&amp;IF(F98="","Set priority; ","")&amp;IF(G98="","Set review status; ","")&amp;IF(AND(G98="Reviewed",OR(H98="",I98="",O98="",P98="")),"Record judgment, basis, reviewer and date; ","")&amp;IF(AND(N98&lt;&gt;"",COUNTIF('Review Library'!$A$6:$A$29,N98)=0),"Unknown prompt; ",""))</f>
      </c>
      <c r="M98" s="22" t="str">
        <f>IF(A98="","",COUNTIFS(DecisionsTable[Claim ID],A98,DecisionsTable[Decision ID],"&lt;&gt;"))</f>
      </c>
      <c r="N98" s="11"/>
      <c r="O98" s="11"/>
      <c r="P98" s="23"/>
    </row>
    <row r="99" ht="46" customHeight="1">
      <c r="A99" s="11"/>
      <c r="B99" s="11"/>
      <c r="C99" s="11"/>
      <c r="D99" s="11"/>
      <c r="E99" s="11"/>
      <c r="F99" s="11"/>
      <c r="G99" s="11"/>
      <c r="H99" s="11"/>
      <c r="I99" s="11"/>
      <c r="J99" s="22" t="str">
        <f>IF(A99="","",COUNTIFS(EvidenceTable[Claim ID],A99,EvidenceTable[Evidence ID],"&lt;&gt;"))</f>
      </c>
      <c r="K99" s="22" t="str">
        <f>IF(A99="","",COUNTIFS(FindingsTable[Claim ID],A99,FindingsTable[Finding ID],"&lt;&gt;",FindingsTable[Status],"&lt;&gt;Closed")+COUNTIFS(FindingsTable[Claim ID],A99,FindingsTable[Timing (auto)],"Verify closure"))</f>
      </c>
      <c r="L99" s="22" t="str">
        <f>IF(COUNTA(A99:I99,N99:P99)=0,"",IF(A99="","Add ID; ","")&amp;IF(AND(A99&lt;&gt;"",COUNTIF(ClaimsTable[Claim ID],A99)&gt;1),"Duplicate ID; ","")&amp;IF(B99="","Add claim; ","")&amp;IF(C99="","Set criteria; ","")&amp;IF(D99="","Define scope; ","")&amp;IF(E99="","Assign owner; ","")&amp;IF(F99="","Set priority; ","")&amp;IF(G99="","Set review status; ","")&amp;IF(AND(G99="Reviewed",OR(H99="",I99="",O99="",P99="")),"Record judgment, basis, reviewer and date; ","")&amp;IF(AND(N99&lt;&gt;"",COUNTIF('Review Library'!$A$6:$A$29,N99)=0),"Unknown prompt; ",""))</f>
      </c>
      <c r="M99" s="22" t="str">
        <f>IF(A99="","",COUNTIFS(DecisionsTable[Claim ID],A99,DecisionsTable[Decision ID],"&lt;&gt;"))</f>
      </c>
      <c r="N99" s="11"/>
      <c r="O99" s="11"/>
      <c r="P99" s="23"/>
    </row>
    <row r="100" ht="46" customHeight="1">
      <c r="A100" s="11"/>
      <c r="B100" s="11"/>
      <c r="C100" s="11"/>
      <c r="D100" s="11"/>
      <c r="E100" s="11"/>
      <c r="F100" s="11"/>
      <c r="G100" s="11"/>
      <c r="H100" s="11"/>
      <c r="I100" s="11"/>
      <c r="J100" s="22" t="str">
        <f>IF(A100="","",COUNTIFS(EvidenceTable[Claim ID],A100,EvidenceTable[Evidence ID],"&lt;&gt;"))</f>
      </c>
      <c r="K100" s="22" t="str">
        <f>IF(A100="","",COUNTIFS(FindingsTable[Claim ID],A100,FindingsTable[Finding ID],"&lt;&gt;",FindingsTable[Status],"&lt;&gt;Closed")+COUNTIFS(FindingsTable[Claim ID],A100,FindingsTable[Timing (auto)],"Verify closure"))</f>
      </c>
      <c r="L100" s="22" t="str">
        <f>IF(COUNTA(A100:I100,N100:P100)=0,"",IF(A100="","Add ID; ","")&amp;IF(AND(A100&lt;&gt;"",COUNTIF(ClaimsTable[Claim ID],A100)&gt;1),"Duplicate ID; ","")&amp;IF(B100="","Add claim; ","")&amp;IF(C100="","Set criteria; ","")&amp;IF(D100="","Define scope; ","")&amp;IF(E100="","Assign owner; ","")&amp;IF(F100="","Set priority; ","")&amp;IF(G100="","Set review status; ","")&amp;IF(AND(G100="Reviewed",OR(H100="",I100="",O100="",P100="")),"Record judgment, basis, reviewer and date; ","")&amp;IF(AND(N100&lt;&gt;"",COUNTIF('Review Library'!$A$6:$A$29,N100)=0),"Unknown prompt; ",""))</f>
      </c>
      <c r="M100" s="22" t="str">
        <f>IF(A100="","",COUNTIFS(DecisionsTable[Claim ID],A100,DecisionsTable[Decision ID],"&lt;&gt;"))</f>
      </c>
      <c r="N100" s="11"/>
      <c r="O100" s="11"/>
      <c r="P100" s="23"/>
    </row>
    <row r="101" ht="46" customHeight="1">
      <c r="A101" s="11"/>
      <c r="B101" s="11"/>
      <c r="C101" s="11"/>
      <c r="D101" s="11"/>
      <c r="E101" s="11"/>
      <c r="F101" s="11"/>
      <c r="G101" s="11"/>
      <c r="H101" s="11"/>
      <c r="I101" s="11"/>
      <c r="J101" s="22" t="str">
        <f>IF(A101="","",COUNTIFS(EvidenceTable[Claim ID],A101,EvidenceTable[Evidence ID],"&lt;&gt;"))</f>
      </c>
      <c r="K101" s="22" t="str">
        <f>IF(A101="","",COUNTIFS(FindingsTable[Claim ID],A101,FindingsTable[Finding ID],"&lt;&gt;",FindingsTable[Status],"&lt;&gt;Closed")+COUNTIFS(FindingsTable[Claim ID],A101,FindingsTable[Timing (auto)],"Verify closure"))</f>
      </c>
      <c r="L101" s="22" t="str">
        <f>IF(COUNTA(A101:I101,N101:P101)=0,"",IF(A101="","Add ID; ","")&amp;IF(AND(A101&lt;&gt;"",COUNTIF(ClaimsTable[Claim ID],A101)&gt;1),"Duplicate ID; ","")&amp;IF(B101="","Add claim; ","")&amp;IF(C101="","Set criteria; ","")&amp;IF(D101="","Define scope; ","")&amp;IF(E101="","Assign owner; ","")&amp;IF(F101="","Set priority; ","")&amp;IF(G101="","Set review status; ","")&amp;IF(AND(G101="Reviewed",OR(H101="",I101="",O101="",P101="")),"Record judgment, basis, reviewer and date; ","")&amp;IF(AND(N101&lt;&gt;"",COUNTIF('Review Library'!$A$6:$A$29,N101)=0),"Unknown prompt; ",""))</f>
      </c>
      <c r="M101" s="22" t="str">
        <f>IF(A101="","",COUNTIFS(DecisionsTable[Claim ID],A101,DecisionsTable[Decision ID],"&lt;&gt;"))</f>
      </c>
      <c r="N101" s="11"/>
      <c r="O101" s="11"/>
      <c r="P101" s="23"/>
    </row>
    <row r="102" ht="46" customHeight="1">
      <c r="A102" s="11"/>
      <c r="B102" s="11"/>
      <c r="C102" s="11"/>
      <c r="D102" s="11"/>
      <c r="E102" s="11"/>
      <c r="F102" s="11"/>
      <c r="G102" s="11"/>
      <c r="H102" s="11"/>
      <c r="I102" s="11"/>
      <c r="J102" s="22" t="str">
        <f>IF(A102="","",COUNTIFS(EvidenceTable[Claim ID],A102,EvidenceTable[Evidence ID],"&lt;&gt;"))</f>
      </c>
      <c r="K102" s="22" t="str">
        <f>IF(A102="","",COUNTIFS(FindingsTable[Claim ID],A102,FindingsTable[Finding ID],"&lt;&gt;",FindingsTable[Status],"&lt;&gt;Closed")+COUNTIFS(FindingsTable[Claim ID],A102,FindingsTable[Timing (auto)],"Verify closure"))</f>
      </c>
      <c r="L102" s="22" t="str">
        <f>IF(COUNTA(A102:I102,N102:P102)=0,"",IF(A102="","Add ID; ","")&amp;IF(AND(A102&lt;&gt;"",COUNTIF(ClaimsTable[Claim ID],A102)&gt;1),"Duplicate ID; ","")&amp;IF(B102="","Add claim; ","")&amp;IF(C102="","Set criteria; ","")&amp;IF(D102="","Define scope; ","")&amp;IF(E102="","Assign owner; ","")&amp;IF(F102="","Set priority; ","")&amp;IF(G102="","Set review status; ","")&amp;IF(AND(G102="Reviewed",OR(H102="",I102="",O102="",P102="")),"Record judgment, basis, reviewer and date; ","")&amp;IF(AND(N102&lt;&gt;"",COUNTIF('Review Library'!$A$6:$A$29,N102)=0),"Unknown prompt; ",""))</f>
      </c>
      <c r="M102" s="22" t="str">
        <f>IF(A102="","",COUNTIFS(DecisionsTable[Claim ID],A102,DecisionsTable[Decision ID],"&lt;&gt;"))</f>
      </c>
      <c r="N102" s="11"/>
      <c r="O102" s="11"/>
      <c r="P102" s="23"/>
    </row>
    <row r="103" ht="46" customHeight="1">
      <c r="A103" s="11"/>
      <c r="B103" s="11"/>
      <c r="C103" s="11"/>
      <c r="D103" s="11"/>
      <c r="E103" s="11"/>
      <c r="F103" s="11"/>
      <c r="G103" s="11"/>
      <c r="H103" s="11"/>
      <c r="I103" s="11"/>
      <c r="J103" s="22" t="str">
        <f>IF(A103="","",COUNTIFS(EvidenceTable[Claim ID],A103,EvidenceTable[Evidence ID],"&lt;&gt;"))</f>
      </c>
      <c r="K103" s="22" t="str">
        <f>IF(A103="","",COUNTIFS(FindingsTable[Claim ID],A103,FindingsTable[Finding ID],"&lt;&gt;",FindingsTable[Status],"&lt;&gt;Closed")+COUNTIFS(FindingsTable[Claim ID],A103,FindingsTable[Timing (auto)],"Verify closure"))</f>
      </c>
      <c r="L103" s="22" t="str">
        <f>IF(COUNTA(A103:I103,N103:P103)=0,"",IF(A103="","Add ID; ","")&amp;IF(AND(A103&lt;&gt;"",COUNTIF(ClaimsTable[Claim ID],A103)&gt;1),"Duplicate ID; ","")&amp;IF(B103="","Add claim; ","")&amp;IF(C103="","Set criteria; ","")&amp;IF(D103="","Define scope; ","")&amp;IF(E103="","Assign owner; ","")&amp;IF(F103="","Set priority; ","")&amp;IF(G103="","Set review status; ","")&amp;IF(AND(G103="Reviewed",OR(H103="",I103="",O103="",P103="")),"Record judgment, basis, reviewer and date; ","")&amp;IF(AND(N103&lt;&gt;"",COUNTIF('Review Library'!$A$6:$A$29,N103)=0),"Unknown prompt; ",""))</f>
      </c>
      <c r="M103" s="22" t="str">
        <f>IF(A103="","",COUNTIFS(DecisionsTable[Claim ID],A103,DecisionsTable[Decision ID],"&lt;&gt;"))</f>
      </c>
      <c r="N103" s="11"/>
      <c r="O103" s="11"/>
      <c r="P103" s="23"/>
    </row>
    <row r="104" ht="46" customHeight="1">
      <c r="A104" s="11"/>
      <c r="B104" s="11"/>
      <c r="C104" s="11"/>
      <c r="D104" s="11"/>
      <c r="E104" s="11"/>
      <c r="F104" s="11"/>
      <c r="G104" s="11"/>
      <c r="H104" s="11"/>
      <c r="I104" s="11"/>
      <c r="J104" s="22" t="str">
        <f>IF(A104="","",COUNTIFS(EvidenceTable[Claim ID],A104,EvidenceTable[Evidence ID],"&lt;&gt;"))</f>
      </c>
      <c r="K104" s="22" t="str">
        <f>IF(A104="","",COUNTIFS(FindingsTable[Claim ID],A104,FindingsTable[Finding ID],"&lt;&gt;",FindingsTable[Status],"&lt;&gt;Closed")+COUNTIFS(FindingsTable[Claim ID],A104,FindingsTable[Timing (auto)],"Verify closure"))</f>
      </c>
      <c r="L104" s="22" t="str">
        <f>IF(COUNTA(A104:I104,N104:P104)=0,"",IF(A104="","Add ID; ","")&amp;IF(AND(A104&lt;&gt;"",COUNTIF(ClaimsTable[Claim ID],A104)&gt;1),"Duplicate ID; ","")&amp;IF(B104="","Add claim; ","")&amp;IF(C104="","Set criteria; ","")&amp;IF(D104="","Define scope; ","")&amp;IF(E104="","Assign owner; ","")&amp;IF(F104="","Set priority; ","")&amp;IF(G104="","Set review status; ","")&amp;IF(AND(G104="Reviewed",OR(H104="",I104="",O104="",P104="")),"Record judgment, basis, reviewer and date; ","")&amp;IF(AND(N104&lt;&gt;"",COUNTIF('Review Library'!$A$6:$A$29,N104)=0),"Unknown prompt; ",""))</f>
      </c>
      <c r="M104" s="22" t="str">
        <f>IF(A104="","",COUNTIFS(DecisionsTable[Claim ID],A104,DecisionsTable[Decision ID],"&lt;&gt;"))</f>
      </c>
      <c r="N104" s="11"/>
      <c r="O104" s="11"/>
      <c r="P104" s="23"/>
    </row>
    <row r="105" ht="46" customHeight="1">
      <c r="A105" s="11"/>
      <c r="B105" s="11"/>
      <c r="C105" s="11"/>
      <c r="D105" s="11"/>
      <c r="E105" s="11"/>
      <c r="F105" s="11"/>
      <c r="G105" s="11"/>
      <c r="H105" s="11"/>
      <c r="I105" s="11"/>
      <c r="J105" s="22" t="str">
        <f>IF(A105="","",COUNTIFS(EvidenceTable[Claim ID],A105,EvidenceTable[Evidence ID],"&lt;&gt;"))</f>
      </c>
      <c r="K105" s="22" t="str">
        <f>IF(A105="","",COUNTIFS(FindingsTable[Claim ID],A105,FindingsTable[Finding ID],"&lt;&gt;",FindingsTable[Status],"&lt;&gt;Closed")+COUNTIFS(FindingsTable[Claim ID],A105,FindingsTable[Timing (auto)],"Verify closure"))</f>
      </c>
      <c r="L105" s="22" t="str">
        <f>IF(COUNTA(A105:I105,N105:P105)=0,"",IF(A105="","Add ID; ","")&amp;IF(AND(A105&lt;&gt;"",COUNTIF(ClaimsTable[Claim ID],A105)&gt;1),"Duplicate ID; ","")&amp;IF(B105="","Add claim; ","")&amp;IF(C105="","Set criteria; ","")&amp;IF(D105="","Define scope; ","")&amp;IF(E105="","Assign owner; ","")&amp;IF(F105="","Set priority; ","")&amp;IF(G105="","Set review status; ","")&amp;IF(AND(G105="Reviewed",OR(H105="",I105="",O105="",P105="")),"Record judgment, basis, reviewer and date; ","")&amp;IF(AND(N105&lt;&gt;"",COUNTIF('Review Library'!$A$6:$A$29,N105)=0),"Unknown prompt; ",""))</f>
      </c>
      <c r="M105" s="22" t="str">
        <f>IF(A105="","",COUNTIFS(DecisionsTable[Claim ID],A105,DecisionsTable[Decision ID],"&lt;&gt;"))</f>
      </c>
      <c r="N105" s="11"/>
      <c r="O105" s="11"/>
      <c r="P105" s="23"/>
    </row>
  </sheetData>
  <mergeCells>
    <mergeCell ref="A1:H1"/>
    <mergeCell ref="A2:H2"/>
  </mergeCells>
  <conditionalFormatting sqref="L6:L105">
    <cfRule type="expression" dxfId="0" priority="1">
      <formula>LEN(L6)&gt;0</formula>
    </cfRule>
  </conditionalFormatting>
  <conditionalFormatting sqref="F6:F105">
    <cfRule type="containsText" dxfId="8" priority="2" operator="containsText" text="Critical"/>
  </conditionalFormatting>
  <dataValidations count="4">
    <dataValidation type="list" errorStyle="stop" allowBlank="1" showErrorMessage="1" errorTitle="Check the entry" error="Choose a listed value or enter a valid Excel date for this field." sqref="F6:F105">
      <formula1>"Critical,High,Medium,Low"</formula1>
    </dataValidation>
    <dataValidation type="list" errorStyle="stop" allowBlank="1" showErrorMessage="1" errorTitle="Check the entry" error="Choose a listed value or enter a valid Excel date for this field." sqref="G6:G105">
      <formula1>"Not started,In review,Reviewed"</formula1>
    </dataValidation>
    <dataValidation type="list" errorStyle="stop" allowBlank="1" showErrorMessage="1" errorTitle="Check the entry" error="Choose a listed value or enter a valid Excel date for this field." sqref="H6:H105">
      <formula1>"Supports,Partly supports,Contradicts,Unclear"</formula1>
    </dataValidation>
    <dataValidation type="decimal" operator="between" allowBlank="1" showErrorMessage="1" showInputMessage="1" errorStyle="stop" errorTitle="Enter an Excel date" error="Enter a real Excel date rather than text." promptTitle="Date or timestamp" prompt="Enter a date such as 2026-10-02. Timestamps use the Review Brief timezone." sqref="P6:P105">
      <formula1>1</formula1>
      <formula2>2958465</formula2>
    </dataValidation>
  </dataValidations>
  <hyperlinks>
    <hyperlink ref="A3" location="'Start Here'!A1"/>
    <hyperlink ref="D3" location="'Field Guide'!A46"/>
    <hyperlink ref="G3" location="'Worked Example'!A1"/>
  </hyperlinks>
  <pageMargins left="0.7" right="0.7" top="0.75" bottom="0.75" header="0.3" footer="0.3"/>
  <tableParts count="1">
    <tablePart r:id="R8f5371d494aa4a5c"/>
  </tableParts>
</worksheet>
</file>

<file path=xl/worksheets/sheet5.xml><?xml version="1.0" encoding="utf-8"?>
<worksheet xmlns="http://schemas.openxmlformats.org/spreadsheetml/2006/main" xmlns:r="http://schemas.openxmlformats.org/officeDocument/2006/relationships">
  <sheetPr>
    <tabColor rgb="FF2563EB"/>
  </sheetPr>
  <sheetViews>
    <sheetView showGridLines="0" workbookViewId="0" zoomScale="100">
      <pane xSplit="2" ySplit="5" topLeftCell="C6" activePane="bottomRight" state="frozen"/>
    </sheetView>
  </sheetViews>
  <sheetFormatPr defaultRowHeight="15"/>
  <cols>
    <col min="1" max="1" width="16" hidden="0" customWidth="1"/>
    <col min="2" max="2" width="16" hidden="0" customWidth="1"/>
    <col min="3" max="3" width="16" hidden="0" customWidth="1"/>
    <col min="4" max="4" width="24" hidden="0" customWidth="1"/>
    <col min="5" max="5" width="46" hidden="0" customWidth="1"/>
    <col min="6" max="6" width="16" hidden="0" customWidth="1"/>
    <col min="7" max="7" width="40" hidden="0" customWidth="1"/>
    <col min="8" max="8" width="48" hidden="0" customWidth="1"/>
    <col min="9" max="9" width="24" hidden="0" customWidth="1"/>
    <col min="10" max="10" width="25" hidden="0" customWidth="1"/>
    <col min="11" max="11" width="37" hidden="0" customWidth="1"/>
    <col min="12" max="12" width="32" hidden="0" customWidth="1"/>
  </cols>
  <sheetData>
    <row r="1" ht="32" customHeight="1">
      <c r="A1" s="3" t="str">
        <v>Risks and controls</v>
      </c>
      <c r="B1" s="63"/>
      <c r="C1" s="63"/>
      <c r="D1" s="63"/>
      <c r="E1" s="63"/>
      <c r="F1" s="63"/>
      <c r="G1" s="63"/>
      <c r="H1" s="63"/>
      <c r="I1" s="2"/>
      <c r="J1" s="2"/>
      <c r="K1" s="2"/>
      <c r="L1" s="2"/>
    </row>
    <row r="2" ht="48" customHeight="1">
      <c r="A2" s="64" t="str">
        <v>Use one relationship per row. Repeat a risk or control ID when it addresses another claim; keep Mapping ID unique.</v>
      </c>
      <c r="B2" s="25"/>
      <c r="C2" s="25"/>
      <c r="D2" s="25"/>
      <c r="E2" s="25"/>
      <c r="F2" s="25"/>
      <c r="G2" s="25"/>
      <c r="H2" s="25"/>
      <c r="I2" s="2"/>
      <c r="J2" s="2"/>
      <c r="K2" s="2"/>
      <c r="L2" s="2"/>
    </row>
    <row r="3" ht="32" customHeight="1">
      <c r="A3" s="5" t="str">
        <v>Start Here</v>
      </c>
      <c r="B3" s="2"/>
      <c r="C3" s="2"/>
      <c r="D3" s="5" t="str">
        <v>Field Guide — examples and required fields</v>
      </c>
      <c r="E3" s="2"/>
      <c r="F3" s="2"/>
      <c r="G3" s="5" t="str">
        <v>Worked Example — complete review</v>
      </c>
      <c r="H3" s="2"/>
      <c r="I3" s="2"/>
      <c r="J3" s="2"/>
      <c r="K3" s="2"/>
      <c r="L3" s="2"/>
    </row>
    <row r="4">
      <c r="A4" s="2"/>
      <c r="B4" s="2"/>
      <c r="C4" s="2"/>
      <c r="D4" s="2"/>
      <c r="E4" s="2"/>
      <c r="F4" s="2"/>
      <c r="G4" s="2"/>
      <c r="H4" s="2"/>
      <c r="I4" s="2"/>
      <c r="J4" s="2"/>
      <c r="K4" s="2"/>
      <c r="L4" s="2"/>
    </row>
    <row r="5" ht="42" customHeight="1">
      <c r="A5" s="9" t="str">
        <v>Mapping ID</v>
      </c>
      <c r="B5" s="9" t="str">
        <v>Claim ID</v>
      </c>
      <c r="C5" s="9" t="str">
        <v>Risk ID</v>
      </c>
      <c r="D5" s="9" t="str">
        <v>Risk domain</v>
      </c>
      <c r="E5" s="9" t="str">
        <v>Failure and consequence</v>
      </c>
      <c r="F5" s="9" t="str">
        <v>Control ID</v>
      </c>
      <c r="G5" s="9" t="str">
        <v>Control objective</v>
      </c>
      <c r="H5" s="9" t="str">
        <v>Control activity</v>
      </c>
      <c r="I5" s="9" t="str">
        <v>Control owner</v>
      </c>
      <c r="J5" s="9" t="str">
        <v>Frequency / trigger</v>
      </c>
      <c r="K5" s="9" t="str">
        <v>Criteria / source</v>
      </c>
      <c r="L5" s="9" t="str">
        <v>Record check (auto)</v>
      </c>
    </row>
    <row r="6" ht="46" customHeight="1">
      <c r="A6" s="11"/>
      <c r="B6" s="11"/>
      <c r="C6" s="11"/>
      <c r="D6" s="11"/>
      <c r="E6" s="11"/>
      <c r="F6" s="11"/>
      <c r="G6" s="11"/>
      <c r="H6" s="11"/>
      <c r="I6" s="11"/>
      <c r="J6" s="11"/>
      <c r="K6" s="11"/>
      <c r="L6" s="22" t="str">
        <f>IF(COUNTA(A6:K6)=0,"",IF(A6="","Add ID; ","")&amp;IF(AND(A6&lt;&gt;"",COUNTIF(ControlsTable[Mapping ID],A6)&gt;1),"Duplicate ID; ","")&amp;IF(B6="","Add claim link; ",IF(COUNTIF(ClaimsTable[Claim ID],B6)=0,"Unknown claim; ",""))&amp;IF(C6="","Add risk ID; ","")&amp;IF(E6="","Describe risk; ","")&amp;IF(F6="","Add control ID; ","")&amp;IF(G6="","Set objective; ","")&amp;IF(H6="","Describe activity; ","")&amp;IF(I6="","Assign owner; ",""))</f>
      </c>
    </row>
    <row r="7" ht="46" customHeight="1">
      <c r="A7" s="11"/>
      <c r="B7" s="11"/>
      <c r="C7" s="11"/>
      <c r="D7" s="11"/>
      <c r="E7" s="11"/>
      <c r="F7" s="11"/>
      <c r="G7" s="11"/>
      <c r="H7" s="11"/>
      <c r="I7" s="11"/>
      <c r="J7" s="11"/>
      <c r="K7" s="11"/>
      <c r="L7" s="22" t="str">
        <f>IF(COUNTA(A7:K7)=0,"",IF(A7="","Add ID; ","")&amp;IF(AND(A7&lt;&gt;"",COUNTIF(ControlsTable[Mapping ID],A7)&gt;1),"Duplicate ID; ","")&amp;IF(B7="","Add claim link; ",IF(COUNTIF(ClaimsTable[Claim ID],B7)=0,"Unknown claim; ",""))&amp;IF(C7="","Add risk ID; ","")&amp;IF(E7="","Describe risk; ","")&amp;IF(F7="","Add control ID; ","")&amp;IF(G7="","Set objective; ","")&amp;IF(H7="","Describe activity; ","")&amp;IF(I7="","Assign owner; ",""))</f>
      </c>
    </row>
    <row r="8" ht="46" customHeight="1">
      <c r="A8" s="11"/>
      <c r="B8" s="11"/>
      <c r="C8" s="11"/>
      <c r="D8" s="11"/>
      <c r="E8" s="11"/>
      <c r="F8" s="11"/>
      <c r="G8" s="11"/>
      <c r="H8" s="11"/>
      <c r="I8" s="11"/>
      <c r="J8" s="11"/>
      <c r="K8" s="11"/>
      <c r="L8" s="22" t="str">
        <f>IF(COUNTA(A8:K8)=0,"",IF(A8="","Add ID; ","")&amp;IF(AND(A8&lt;&gt;"",COUNTIF(ControlsTable[Mapping ID],A8)&gt;1),"Duplicate ID; ","")&amp;IF(B8="","Add claim link; ",IF(COUNTIF(ClaimsTable[Claim ID],B8)=0,"Unknown claim; ",""))&amp;IF(C8="","Add risk ID; ","")&amp;IF(E8="","Describe risk; ","")&amp;IF(F8="","Add control ID; ","")&amp;IF(G8="","Set objective; ","")&amp;IF(H8="","Describe activity; ","")&amp;IF(I8="","Assign owner; ",""))</f>
      </c>
    </row>
    <row r="9" ht="46" customHeight="1">
      <c r="A9" s="11"/>
      <c r="B9" s="11"/>
      <c r="C9" s="11"/>
      <c r="D9" s="11"/>
      <c r="E9" s="11"/>
      <c r="F9" s="11"/>
      <c r="G9" s="11"/>
      <c r="H9" s="11"/>
      <c r="I9" s="11"/>
      <c r="J9" s="11"/>
      <c r="K9" s="11"/>
      <c r="L9" s="22" t="str">
        <f>IF(COUNTA(A9:K9)=0,"",IF(A9="","Add ID; ","")&amp;IF(AND(A9&lt;&gt;"",COUNTIF(ControlsTable[Mapping ID],A9)&gt;1),"Duplicate ID; ","")&amp;IF(B9="","Add claim link; ",IF(COUNTIF(ClaimsTable[Claim ID],B9)=0,"Unknown claim; ",""))&amp;IF(C9="","Add risk ID; ","")&amp;IF(E9="","Describe risk; ","")&amp;IF(F9="","Add control ID; ","")&amp;IF(G9="","Set objective; ","")&amp;IF(H9="","Describe activity; ","")&amp;IF(I9="","Assign owner; ",""))</f>
      </c>
    </row>
    <row r="10" ht="46" customHeight="1">
      <c r="A10" s="11"/>
      <c r="B10" s="11"/>
      <c r="C10" s="11"/>
      <c r="D10" s="11"/>
      <c r="E10" s="11"/>
      <c r="F10" s="11"/>
      <c r="G10" s="11"/>
      <c r="H10" s="11"/>
      <c r="I10" s="11"/>
      <c r="J10" s="11"/>
      <c r="K10" s="11"/>
      <c r="L10" s="22" t="str">
        <f>IF(COUNTA(A10:K10)=0,"",IF(A10="","Add ID; ","")&amp;IF(AND(A10&lt;&gt;"",COUNTIF(ControlsTable[Mapping ID],A10)&gt;1),"Duplicate ID; ","")&amp;IF(B10="","Add claim link; ",IF(COUNTIF(ClaimsTable[Claim ID],B10)=0,"Unknown claim; ",""))&amp;IF(C10="","Add risk ID; ","")&amp;IF(E10="","Describe risk; ","")&amp;IF(F10="","Add control ID; ","")&amp;IF(G10="","Set objective; ","")&amp;IF(H10="","Describe activity; ","")&amp;IF(I10="","Assign owner; ",""))</f>
      </c>
    </row>
    <row r="11" ht="46" customHeight="1">
      <c r="A11" s="11"/>
      <c r="B11" s="11"/>
      <c r="C11" s="11"/>
      <c r="D11" s="11"/>
      <c r="E11" s="11"/>
      <c r="F11" s="11"/>
      <c r="G11" s="11"/>
      <c r="H11" s="11"/>
      <c r="I11" s="11"/>
      <c r="J11" s="11"/>
      <c r="K11" s="11"/>
      <c r="L11" s="22" t="str">
        <f>IF(COUNTA(A11:K11)=0,"",IF(A11="","Add ID; ","")&amp;IF(AND(A11&lt;&gt;"",COUNTIF(ControlsTable[Mapping ID],A11)&gt;1),"Duplicate ID; ","")&amp;IF(B11="","Add claim link; ",IF(COUNTIF(ClaimsTable[Claim ID],B11)=0,"Unknown claim; ",""))&amp;IF(C11="","Add risk ID; ","")&amp;IF(E11="","Describe risk; ","")&amp;IF(F11="","Add control ID; ","")&amp;IF(G11="","Set objective; ","")&amp;IF(H11="","Describe activity; ","")&amp;IF(I11="","Assign owner; ",""))</f>
      </c>
    </row>
    <row r="12" ht="46" customHeight="1">
      <c r="A12" s="11"/>
      <c r="B12" s="11"/>
      <c r="C12" s="11"/>
      <c r="D12" s="11"/>
      <c r="E12" s="11"/>
      <c r="F12" s="11"/>
      <c r="G12" s="11"/>
      <c r="H12" s="11"/>
      <c r="I12" s="11"/>
      <c r="J12" s="11"/>
      <c r="K12" s="11"/>
      <c r="L12" s="22" t="str">
        <f>IF(COUNTA(A12:K12)=0,"",IF(A12="","Add ID; ","")&amp;IF(AND(A12&lt;&gt;"",COUNTIF(ControlsTable[Mapping ID],A12)&gt;1),"Duplicate ID; ","")&amp;IF(B12="","Add claim link; ",IF(COUNTIF(ClaimsTable[Claim ID],B12)=0,"Unknown claim; ",""))&amp;IF(C12="","Add risk ID; ","")&amp;IF(E12="","Describe risk; ","")&amp;IF(F12="","Add control ID; ","")&amp;IF(G12="","Set objective; ","")&amp;IF(H12="","Describe activity; ","")&amp;IF(I12="","Assign owner; ",""))</f>
      </c>
    </row>
    <row r="13" ht="46" customHeight="1">
      <c r="A13" s="11"/>
      <c r="B13" s="11"/>
      <c r="C13" s="11"/>
      <c r="D13" s="11"/>
      <c r="E13" s="11"/>
      <c r="F13" s="11"/>
      <c r="G13" s="11"/>
      <c r="H13" s="11"/>
      <c r="I13" s="11"/>
      <c r="J13" s="11"/>
      <c r="K13" s="11"/>
      <c r="L13" s="22" t="str">
        <f>IF(COUNTA(A13:K13)=0,"",IF(A13="","Add ID; ","")&amp;IF(AND(A13&lt;&gt;"",COUNTIF(ControlsTable[Mapping ID],A13)&gt;1),"Duplicate ID; ","")&amp;IF(B13="","Add claim link; ",IF(COUNTIF(ClaimsTable[Claim ID],B13)=0,"Unknown claim; ",""))&amp;IF(C13="","Add risk ID; ","")&amp;IF(E13="","Describe risk; ","")&amp;IF(F13="","Add control ID; ","")&amp;IF(G13="","Set objective; ","")&amp;IF(H13="","Describe activity; ","")&amp;IF(I13="","Assign owner; ",""))</f>
      </c>
    </row>
    <row r="14" ht="46" customHeight="1">
      <c r="A14" s="11"/>
      <c r="B14" s="11"/>
      <c r="C14" s="11"/>
      <c r="D14" s="11"/>
      <c r="E14" s="11"/>
      <c r="F14" s="11"/>
      <c r="G14" s="11"/>
      <c r="H14" s="11"/>
      <c r="I14" s="11"/>
      <c r="J14" s="11"/>
      <c r="K14" s="11"/>
      <c r="L14" s="22" t="str">
        <f>IF(COUNTA(A14:K14)=0,"",IF(A14="","Add ID; ","")&amp;IF(AND(A14&lt;&gt;"",COUNTIF(ControlsTable[Mapping ID],A14)&gt;1),"Duplicate ID; ","")&amp;IF(B14="","Add claim link; ",IF(COUNTIF(ClaimsTable[Claim ID],B14)=0,"Unknown claim; ",""))&amp;IF(C14="","Add risk ID; ","")&amp;IF(E14="","Describe risk; ","")&amp;IF(F14="","Add control ID; ","")&amp;IF(G14="","Set objective; ","")&amp;IF(H14="","Describe activity; ","")&amp;IF(I14="","Assign owner; ",""))</f>
      </c>
    </row>
    <row r="15" ht="46" customHeight="1">
      <c r="A15" s="11"/>
      <c r="B15" s="11"/>
      <c r="C15" s="11"/>
      <c r="D15" s="11"/>
      <c r="E15" s="11"/>
      <c r="F15" s="11"/>
      <c r="G15" s="11"/>
      <c r="H15" s="11"/>
      <c r="I15" s="11"/>
      <c r="J15" s="11"/>
      <c r="K15" s="11"/>
      <c r="L15" s="22" t="str">
        <f>IF(COUNTA(A15:K15)=0,"",IF(A15="","Add ID; ","")&amp;IF(AND(A15&lt;&gt;"",COUNTIF(ControlsTable[Mapping ID],A15)&gt;1),"Duplicate ID; ","")&amp;IF(B15="","Add claim link; ",IF(COUNTIF(ClaimsTable[Claim ID],B15)=0,"Unknown claim; ",""))&amp;IF(C15="","Add risk ID; ","")&amp;IF(E15="","Describe risk; ","")&amp;IF(F15="","Add control ID; ","")&amp;IF(G15="","Set objective; ","")&amp;IF(H15="","Describe activity; ","")&amp;IF(I15="","Assign owner; ",""))</f>
      </c>
    </row>
    <row r="16" ht="46" customHeight="1">
      <c r="A16" s="11"/>
      <c r="B16" s="11"/>
      <c r="C16" s="11"/>
      <c r="D16" s="11"/>
      <c r="E16" s="11"/>
      <c r="F16" s="11"/>
      <c r="G16" s="11"/>
      <c r="H16" s="11"/>
      <c r="I16" s="11"/>
      <c r="J16" s="11"/>
      <c r="K16" s="11"/>
      <c r="L16" s="22" t="str">
        <f>IF(COUNTA(A16:K16)=0,"",IF(A16="","Add ID; ","")&amp;IF(AND(A16&lt;&gt;"",COUNTIF(ControlsTable[Mapping ID],A16)&gt;1),"Duplicate ID; ","")&amp;IF(B16="","Add claim link; ",IF(COUNTIF(ClaimsTable[Claim ID],B16)=0,"Unknown claim; ",""))&amp;IF(C16="","Add risk ID; ","")&amp;IF(E16="","Describe risk; ","")&amp;IF(F16="","Add control ID; ","")&amp;IF(G16="","Set objective; ","")&amp;IF(H16="","Describe activity; ","")&amp;IF(I16="","Assign owner; ",""))</f>
      </c>
    </row>
    <row r="17" ht="46" customHeight="1">
      <c r="A17" s="11"/>
      <c r="B17" s="11"/>
      <c r="C17" s="11"/>
      <c r="D17" s="11"/>
      <c r="E17" s="11"/>
      <c r="F17" s="11"/>
      <c r="G17" s="11"/>
      <c r="H17" s="11"/>
      <c r="I17" s="11"/>
      <c r="J17" s="11"/>
      <c r="K17" s="11"/>
      <c r="L17" s="22" t="str">
        <f>IF(COUNTA(A17:K17)=0,"",IF(A17="","Add ID; ","")&amp;IF(AND(A17&lt;&gt;"",COUNTIF(ControlsTable[Mapping ID],A17)&gt;1),"Duplicate ID; ","")&amp;IF(B17="","Add claim link; ",IF(COUNTIF(ClaimsTable[Claim ID],B17)=0,"Unknown claim; ",""))&amp;IF(C17="","Add risk ID; ","")&amp;IF(E17="","Describe risk; ","")&amp;IF(F17="","Add control ID; ","")&amp;IF(G17="","Set objective; ","")&amp;IF(H17="","Describe activity; ","")&amp;IF(I17="","Assign owner; ",""))</f>
      </c>
    </row>
    <row r="18" ht="46" customHeight="1">
      <c r="A18" s="11"/>
      <c r="B18" s="11"/>
      <c r="C18" s="11"/>
      <c r="D18" s="11"/>
      <c r="E18" s="11"/>
      <c r="F18" s="11"/>
      <c r="G18" s="11"/>
      <c r="H18" s="11"/>
      <c r="I18" s="11"/>
      <c r="J18" s="11"/>
      <c r="K18" s="11"/>
      <c r="L18" s="22" t="str">
        <f>IF(COUNTA(A18:K18)=0,"",IF(A18="","Add ID; ","")&amp;IF(AND(A18&lt;&gt;"",COUNTIF(ControlsTable[Mapping ID],A18)&gt;1),"Duplicate ID; ","")&amp;IF(B18="","Add claim link; ",IF(COUNTIF(ClaimsTable[Claim ID],B18)=0,"Unknown claim; ",""))&amp;IF(C18="","Add risk ID; ","")&amp;IF(E18="","Describe risk; ","")&amp;IF(F18="","Add control ID; ","")&amp;IF(G18="","Set objective; ","")&amp;IF(H18="","Describe activity; ","")&amp;IF(I18="","Assign owner; ",""))</f>
      </c>
    </row>
    <row r="19" ht="46" customHeight="1">
      <c r="A19" s="11"/>
      <c r="B19" s="11"/>
      <c r="C19" s="11"/>
      <c r="D19" s="11"/>
      <c r="E19" s="11"/>
      <c r="F19" s="11"/>
      <c r="G19" s="11"/>
      <c r="H19" s="11"/>
      <c r="I19" s="11"/>
      <c r="J19" s="11"/>
      <c r="K19" s="11"/>
      <c r="L19" s="22" t="str">
        <f>IF(COUNTA(A19:K19)=0,"",IF(A19="","Add ID; ","")&amp;IF(AND(A19&lt;&gt;"",COUNTIF(ControlsTable[Mapping ID],A19)&gt;1),"Duplicate ID; ","")&amp;IF(B19="","Add claim link; ",IF(COUNTIF(ClaimsTable[Claim ID],B19)=0,"Unknown claim; ",""))&amp;IF(C19="","Add risk ID; ","")&amp;IF(E19="","Describe risk; ","")&amp;IF(F19="","Add control ID; ","")&amp;IF(G19="","Set objective; ","")&amp;IF(H19="","Describe activity; ","")&amp;IF(I19="","Assign owner; ",""))</f>
      </c>
    </row>
    <row r="20" ht="46" customHeight="1">
      <c r="A20" s="11"/>
      <c r="B20" s="11"/>
      <c r="C20" s="11"/>
      <c r="D20" s="11"/>
      <c r="E20" s="11"/>
      <c r="F20" s="11"/>
      <c r="G20" s="11"/>
      <c r="H20" s="11"/>
      <c r="I20" s="11"/>
      <c r="J20" s="11"/>
      <c r="K20" s="11"/>
      <c r="L20" s="22" t="str">
        <f>IF(COUNTA(A20:K20)=0,"",IF(A20="","Add ID; ","")&amp;IF(AND(A20&lt;&gt;"",COUNTIF(ControlsTable[Mapping ID],A20)&gt;1),"Duplicate ID; ","")&amp;IF(B20="","Add claim link; ",IF(COUNTIF(ClaimsTable[Claim ID],B20)=0,"Unknown claim; ",""))&amp;IF(C20="","Add risk ID; ","")&amp;IF(E20="","Describe risk; ","")&amp;IF(F20="","Add control ID; ","")&amp;IF(G20="","Set objective; ","")&amp;IF(H20="","Describe activity; ","")&amp;IF(I20="","Assign owner; ",""))</f>
      </c>
    </row>
    <row r="21" ht="46" customHeight="1">
      <c r="A21" s="11"/>
      <c r="B21" s="11"/>
      <c r="C21" s="11"/>
      <c r="D21" s="11"/>
      <c r="E21" s="11"/>
      <c r="F21" s="11"/>
      <c r="G21" s="11"/>
      <c r="H21" s="11"/>
      <c r="I21" s="11"/>
      <c r="J21" s="11"/>
      <c r="K21" s="11"/>
      <c r="L21" s="22" t="str">
        <f>IF(COUNTA(A21:K21)=0,"",IF(A21="","Add ID; ","")&amp;IF(AND(A21&lt;&gt;"",COUNTIF(ControlsTable[Mapping ID],A21)&gt;1),"Duplicate ID; ","")&amp;IF(B21="","Add claim link; ",IF(COUNTIF(ClaimsTable[Claim ID],B21)=0,"Unknown claim; ",""))&amp;IF(C21="","Add risk ID; ","")&amp;IF(E21="","Describe risk; ","")&amp;IF(F21="","Add control ID; ","")&amp;IF(G21="","Set objective; ","")&amp;IF(H21="","Describe activity; ","")&amp;IF(I21="","Assign owner; ",""))</f>
      </c>
    </row>
    <row r="22" ht="46" customHeight="1">
      <c r="A22" s="11"/>
      <c r="B22" s="11"/>
      <c r="C22" s="11"/>
      <c r="D22" s="11"/>
      <c r="E22" s="11"/>
      <c r="F22" s="11"/>
      <c r="G22" s="11"/>
      <c r="H22" s="11"/>
      <c r="I22" s="11"/>
      <c r="J22" s="11"/>
      <c r="K22" s="11"/>
      <c r="L22" s="22" t="str">
        <f>IF(COUNTA(A22:K22)=0,"",IF(A22="","Add ID; ","")&amp;IF(AND(A22&lt;&gt;"",COUNTIF(ControlsTable[Mapping ID],A22)&gt;1),"Duplicate ID; ","")&amp;IF(B22="","Add claim link; ",IF(COUNTIF(ClaimsTable[Claim ID],B22)=0,"Unknown claim; ",""))&amp;IF(C22="","Add risk ID; ","")&amp;IF(E22="","Describe risk; ","")&amp;IF(F22="","Add control ID; ","")&amp;IF(G22="","Set objective; ","")&amp;IF(H22="","Describe activity; ","")&amp;IF(I22="","Assign owner; ",""))</f>
      </c>
    </row>
    <row r="23" ht="46" customHeight="1">
      <c r="A23" s="11"/>
      <c r="B23" s="11"/>
      <c r="C23" s="11"/>
      <c r="D23" s="11"/>
      <c r="E23" s="11"/>
      <c r="F23" s="11"/>
      <c r="G23" s="11"/>
      <c r="H23" s="11"/>
      <c r="I23" s="11"/>
      <c r="J23" s="11"/>
      <c r="K23" s="11"/>
      <c r="L23" s="22" t="str">
        <f>IF(COUNTA(A23:K23)=0,"",IF(A23="","Add ID; ","")&amp;IF(AND(A23&lt;&gt;"",COUNTIF(ControlsTable[Mapping ID],A23)&gt;1),"Duplicate ID; ","")&amp;IF(B23="","Add claim link; ",IF(COUNTIF(ClaimsTable[Claim ID],B23)=0,"Unknown claim; ",""))&amp;IF(C23="","Add risk ID; ","")&amp;IF(E23="","Describe risk; ","")&amp;IF(F23="","Add control ID; ","")&amp;IF(G23="","Set objective; ","")&amp;IF(H23="","Describe activity; ","")&amp;IF(I23="","Assign owner; ",""))</f>
      </c>
    </row>
    <row r="24" ht="46" customHeight="1">
      <c r="A24" s="11"/>
      <c r="B24" s="11"/>
      <c r="C24" s="11"/>
      <c r="D24" s="11"/>
      <c r="E24" s="11"/>
      <c r="F24" s="11"/>
      <c r="G24" s="11"/>
      <c r="H24" s="11"/>
      <c r="I24" s="11"/>
      <c r="J24" s="11"/>
      <c r="K24" s="11"/>
      <c r="L24" s="22" t="str">
        <f>IF(COUNTA(A24:K24)=0,"",IF(A24="","Add ID; ","")&amp;IF(AND(A24&lt;&gt;"",COUNTIF(ControlsTable[Mapping ID],A24)&gt;1),"Duplicate ID; ","")&amp;IF(B24="","Add claim link; ",IF(COUNTIF(ClaimsTable[Claim ID],B24)=0,"Unknown claim; ",""))&amp;IF(C24="","Add risk ID; ","")&amp;IF(E24="","Describe risk; ","")&amp;IF(F24="","Add control ID; ","")&amp;IF(G24="","Set objective; ","")&amp;IF(H24="","Describe activity; ","")&amp;IF(I24="","Assign owner; ",""))</f>
      </c>
    </row>
    <row r="25" ht="46" customHeight="1">
      <c r="A25" s="11"/>
      <c r="B25" s="11"/>
      <c r="C25" s="11"/>
      <c r="D25" s="11"/>
      <c r="E25" s="11"/>
      <c r="F25" s="11"/>
      <c r="G25" s="11"/>
      <c r="H25" s="11"/>
      <c r="I25" s="11"/>
      <c r="J25" s="11"/>
      <c r="K25" s="11"/>
      <c r="L25" s="22" t="str">
        <f>IF(COUNTA(A25:K25)=0,"",IF(A25="","Add ID; ","")&amp;IF(AND(A25&lt;&gt;"",COUNTIF(ControlsTable[Mapping ID],A25)&gt;1),"Duplicate ID; ","")&amp;IF(B25="","Add claim link; ",IF(COUNTIF(ClaimsTable[Claim ID],B25)=0,"Unknown claim; ",""))&amp;IF(C25="","Add risk ID; ","")&amp;IF(E25="","Describe risk; ","")&amp;IF(F25="","Add control ID; ","")&amp;IF(G25="","Set objective; ","")&amp;IF(H25="","Describe activity; ","")&amp;IF(I25="","Assign owner; ",""))</f>
      </c>
    </row>
    <row r="26" ht="46" customHeight="1">
      <c r="A26" s="11"/>
      <c r="B26" s="11"/>
      <c r="C26" s="11"/>
      <c r="D26" s="11"/>
      <c r="E26" s="11"/>
      <c r="F26" s="11"/>
      <c r="G26" s="11"/>
      <c r="H26" s="11"/>
      <c r="I26" s="11"/>
      <c r="J26" s="11"/>
      <c r="K26" s="11"/>
      <c r="L26" s="22" t="str">
        <f>IF(COUNTA(A26:K26)=0,"",IF(A26="","Add ID; ","")&amp;IF(AND(A26&lt;&gt;"",COUNTIF(ControlsTable[Mapping ID],A26)&gt;1),"Duplicate ID; ","")&amp;IF(B26="","Add claim link; ",IF(COUNTIF(ClaimsTable[Claim ID],B26)=0,"Unknown claim; ",""))&amp;IF(C26="","Add risk ID; ","")&amp;IF(E26="","Describe risk; ","")&amp;IF(F26="","Add control ID; ","")&amp;IF(G26="","Set objective; ","")&amp;IF(H26="","Describe activity; ","")&amp;IF(I26="","Assign owner; ",""))</f>
      </c>
    </row>
    <row r="27" ht="46" customHeight="1">
      <c r="A27" s="11"/>
      <c r="B27" s="11"/>
      <c r="C27" s="11"/>
      <c r="D27" s="11"/>
      <c r="E27" s="11"/>
      <c r="F27" s="11"/>
      <c r="G27" s="11"/>
      <c r="H27" s="11"/>
      <c r="I27" s="11"/>
      <c r="J27" s="11"/>
      <c r="K27" s="11"/>
      <c r="L27" s="22" t="str">
        <f>IF(COUNTA(A27:K27)=0,"",IF(A27="","Add ID; ","")&amp;IF(AND(A27&lt;&gt;"",COUNTIF(ControlsTable[Mapping ID],A27)&gt;1),"Duplicate ID; ","")&amp;IF(B27="","Add claim link; ",IF(COUNTIF(ClaimsTable[Claim ID],B27)=0,"Unknown claim; ",""))&amp;IF(C27="","Add risk ID; ","")&amp;IF(E27="","Describe risk; ","")&amp;IF(F27="","Add control ID; ","")&amp;IF(G27="","Set objective; ","")&amp;IF(H27="","Describe activity; ","")&amp;IF(I27="","Assign owner; ",""))</f>
      </c>
    </row>
    <row r="28" ht="46" customHeight="1">
      <c r="A28" s="11"/>
      <c r="B28" s="11"/>
      <c r="C28" s="11"/>
      <c r="D28" s="11"/>
      <c r="E28" s="11"/>
      <c r="F28" s="11"/>
      <c r="G28" s="11"/>
      <c r="H28" s="11"/>
      <c r="I28" s="11"/>
      <c r="J28" s="11"/>
      <c r="K28" s="11"/>
      <c r="L28" s="22" t="str">
        <f>IF(COUNTA(A28:K28)=0,"",IF(A28="","Add ID; ","")&amp;IF(AND(A28&lt;&gt;"",COUNTIF(ControlsTable[Mapping ID],A28)&gt;1),"Duplicate ID; ","")&amp;IF(B28="","Add claim link; ",IF(COUNTIF(ClaimsTable[Claim ID],B28)=0,"Unknown claim; ",""))&amp;IF(C28="","Add risk ID; ","")&amp;IF(E28="","Describe risk; ","")&amp;IF(F28="","Add control ID; ","")&amp;IF(G28="","Set objective; ","")&amp;IF(H28="","Describe activity; ","")&amp;IF(I28="","Assign owner; ",""))</f>
      </c>
    </row>
    <row r="29" ht="46" customHeight="1">
      <c r="A29" s="11"/>
      <c r="B29" s="11"/>
      <c r="C29" s="11"/>
      <c r="D29" s="11"/>
      <c r="E29" s="11"/>
      <c r="F29" s="11"/>
      <c r="G29" s="11"/>
      <c r="H29" s="11"/>
      <c r="I29" s="11"/>
      <c r="J29" s="11"/>
      <c r="K29" s="11"/>
      <c r="L29" s="22" t="str">
        <f>IF(COUNTA(A29:K29)=0,"",IF(A29="","Add ID; ","")&amp;IF(AND(A29&lt;&gt;"",COUNTIF(ControlsTable[Mapping ID],A29)&gt;1),"Duplicate ID; ","")&amp;IF(B29="","Add claim link; ",IF(COUNTIF(ClaimsTable[Claim ID],B29)=0,"Unknown claim; ",""))&amp;IF(C29="","Add risk ID; ","")&amp;IF(E29="","Describe risk; ","")&amp;IF(F29="","Add control ID; ","")&amp;IF(G29="","Set objective; ","")&amp;IF(H29="","Describe activity; ","")&amp;IF(I29="","Assign owner; ",""))</f>
      </c>
    </row>
    <row r="30" ht="46" customHeight="1">
      <c r="A30" s="11"/>
      <c r="B30" s="11"/>
      <c r="C30" s="11"/>
      <c r="D30" s="11"/>
      <c r="E30" s="11"/>
      <c r="F30" s="11"/>
      <c r="G30" s="11"/>
      <c r="H30" s="11"/>
      <c r="I30" s="11"/>
      <c r="J30" s="11"/>
      <c r="K30" s="11"/>
      <c r="L30" s="22" t="str">
        <f>IF(COUNTA(A30:K30)=0,"",IF(A30="","Add ID; ","")&amp;IF(AND(A30&lt;&gt;"",COUNTIF(ControlsTable[Mapping ID],A30)&gt;1),"Duplicate ID; ","")&amp;IF(B30="","Add claim link; ",IF(COUNTIF(ClaimsTable[Claim ID],B30)=0,"Unknown claim; ",""))&amp;IF(C30="","Add risk ID; ","")&amp;IF(E30="","Describe risk; ","")&amp;IF(F30="","Add control ID; ","")&amp;IF(G30="","Set objective; ","")&amp;IF(H30="","Describe activity; ","")&amp;IF(I30="","Assign owner; ",""))</f>
      </c>
    </row>
    <row r="31" ht="46" customHeight="1">
      <c r="A31" s="11"/>
      <c r="B31" s="11"/>
      <c r="C31" s="11"/>
      <c r="D31" s="11"/>
      <c r="E31" s="11"/>
      <c r="F31" s="11"/>
      <c r="G31" s="11"/>
      <c r="H31" s="11"/>
      <c r="I31" s="11"/>
      <c r="J31" s="11"/>
      <c r="K31" s="11"/>
      <c r="L31" s="22" t="str">
        <f>IF(COUNTA(A31:K31)=0,"",IF(A31="","Add ID; ","")&amp;IF(AND(A31&lt;&gt;"",COUNTIF(ControlsTable[Mapping ID],A31)&gt;1),"Duplicate ID; ","")&amp;IF(B31="","Add claim link; ",IF(COUNTIF(ClaimsTable[Claim ID],B31)=0,"Unknown claim; ",""))&amp;IF(C31="","Add risk ID; ","")&amp;IF(E31="","Describe risk; ","")&amp;IF(F31="","Add control ID; ","")&amp;IF(G31="","Set objective; ","")&amp;IF(H31="","Describe activity; ","")&amp;IF(I31="","Assign owner; ",""))</f>
      </c>
    </row>
    <row r="32" ht="46" customHeight="1">
      <c r="A32" s="11"/>
      <c r="B32" s="11"/>
      <c r="C32" s="11"/>
      <c r="D32" s="11"/>
      <c r="E32" s="11"/>
      <c r="F32" s="11"/>
      <c r="G32" s="11"/>
      <c r="H32" s="11"/>
      <c r="I32" s="11"/>
      <c r="J32" s="11"/>
      <c r="K32" s="11"/>
      <c r="L32" s="22" t="str">
        <f>IF(COUNTA(A32:K32)=0,"",IF(A32="","Add ID; ","")&amp;IF(AND(A32&lt;&gt;"",COUNTIF(ControlsTable[Mapping ID],A32)&gt;1),"Duplicate ID; ","")&amp;IF(B32="","Add claim link; ",IF(COUNTIF(ClaimsTable[Claim ID],B32)=0,"Unknown claim; ",""))&amp;IF(C32="","Add risk ID; ","")&amp;IF(E32="","Describe risk; ","")&amp;IF(F32="","Add control ID; ","")&amp;IF(G32="","Set objective; ","")&amp;IF(H32="","Describe activity; ","")&amp;IF(I32="","Assign owner; ",""))</f>
      </c>
    </row>
    <row r="33" ht="46" customHeight="1">
      <c r="A33" s="11"/>
      <c r="B33" s="11"/>
      <c r="C33" s="11"/>
      <c r="D33" s="11"/>
      <c r="E33" s="11"/>
      <c r="F33" s="11"/>
      <c r="G33" s="11"/>
      <c r="H33" s="11"/>
      <c r="I33" s="11"/>
      <c r="J33" s="11"/>
      <c r="K33" s="11"/>
      <c r="L33" s="22" t="str">
        <f>IF(COUNTA(A33:K33)=0,"",IF(A33="","Add ID; ","")&amp;IF(AND(A33&lt;&gt;"",COUNTIF(ControlsTable[Mapping ID],A33)&gt;1),"Duplicate ID; ","")&amp;IF(B33="","Add claim link; ",IF(COUNTIF(ClaimsTable[Claim ID],B33)=0,"Unknown claim; ",""))&amp;IF(C33="","Add risk ID; ","")&amp;IF(E33="","Describe risk; ","")&amp;IF(F33="","Add control ID; ","")&amp;IF(G33="","Set objective; ","")&amp;IF(H33="","Describe activity; ","")&amp;IF(I33="","Assign owner; ",""))</f>
      </c>
    </row>
    <row r="34" ht="46" customHeight="1">
      <c r="A34" s="11"/>
      <c r="B34" s="11"/>
      <c r="C34" s="11"/>
      <c r="D34" s="11"/>
      <c r="E34" s="11"/>
      <c r="F34" s="11"/>
      <c r="G34" s="11"/>
      <c r="H34" s="11"/>
      <c r="I34" s="11"/>
      <c r="J34" s="11"/>
      <c r="K34" s="11"/>
      <c r="L34" s="22" t="str">
        <f>IF(COUNTA(A34:K34)=0,"",IF(A34="","Add ID; ","")&amp;IF(AND(A34&lt;&gt;"",COUNTIF(ControlsTable[Mapping ID],A34)&gt;1),"Duplicate ID; ","")&amp;IF(B34="","Add claim link; ",IF(COUNTIF(ClaimsTable[Claim ID],B34)=0,"Unknown claim; ",""))&amp;IF(C34="","Add risk ID; ","")&amp;IF(E34="","Describe risk; ","")&amp;IF(F34="","Add control ID; ","")&amp;IF(G34="","Set objective; ","")&amp;IF(H34="","Describe activity; ","")&amp;IF(I34="","Assign owner; ",""))</f>
      </c>
    </row>
    <row r="35" ht="46" customHeight="1">
      <c r="A35" s="11"/>
      <c r="B35" s="11"/>
      <c r="C35" s="11"/>
      <c r="D35" s="11"/>
      <c r="E35" s="11"/>
      <c r="F35" s="11"/>
      <c r="G35" s="11"/>
      <c r="H35" s="11"/>
      <c r="I35" s="11"/>
      <c r="J35" s="11"/>
      <c r="K35" s="11"/>
      <c r="L35" s="22" t="str">
        <f>IF(COUNTA(A35:K35)=0,"",IF(A35="","Add ID; ","")&amp;IF(AND(A35&lt;&gt;"",COUNTIF(ControlsTable[Mapping ID],A35)&gt;1),"Duplicate ID; ","")&amp;IF(B35="","Add claim link; ",IF(COUNTIF(ClaimsTable[Claim ID],B35)=0,"Unknown claim; ",""))&amp;IF(C35="","Add risk ID; ","")&amp;IF(E35="","Describe risk; ","")&amp;IF(F35="","Add control ID; ","")&amp;IF(G35="","Set objective; ","")&amp;IF(H35="","Describe activity; ","")&amp;IF(I35="","Assign owner; ",""))</f>
      </c>
    </row>
    <row r="36" ht="46" customHeight="1">
      <c r="A36" s="11"/>
      <c r="B36" s="11"/>
      <c r="C36" s="11"/>
      <c r="D36" s="11"/>
      <c r="E36" s="11"/>
      <c r="F36" s="11"/>
      <c r="G36" s="11"/>
      <c r="H36" s="11"/>
      <c r="I36" s="11"/>
      <c r="J36" s="11"/>
      <c r="K36" s="11"/>
      <c r="L36" s="22" t="str">
        <f>IF(COUNTA(A36:K36)=0,"",IF(A36="","Add ID; ","")&amp;IF(AND(A36&lt;&gt;"",COUNTIF(ControlsTable[Mapping ID],A36)&gt;1),"Duplicate ID; ","")&amp;IF(B36="","Add claim link; ",IF(COUNTIF(ClaimsTable[Claim ID],B36)=0,"Unknown claim; ",""))&amp;IF(C36="","Add risk ID; ","")&amp;IF(E36="","Describe risk; ","")&amp;IF(F36="","Add control ID; ","")&amp;IF(G36="","Set objective; ","")&amp;IF(H36="","Describe activity; ","")&amp;IF(I36="","Assign owner; ",""))</f>
      </c>
    </row>
    <row r="37" ht="46" customHeight="1">
      <c r="A37" s="11"/>
      <c r="B37" s="11"/>
      <c r="C37" s="11"/>
      <c r="D37" s="11"/>
      <c r="E37" s="11"/>
      <c r="F37" s="11"/>
      <c r="G37" s="11"/>
      <c r="H37" s="11"/>
      <c r="I37" s="11"/>
      <c r="J37" s="11"/>
      <c r="K37" s="11"/>
      <c r="L37" s="22" t="str">
        <f>IF(COUNTA(A37:K37)=0,"",IF(A37="","Add ID; ","")&amp;IF(AND(A37&lt;&gt;"",COUNTIF(ControlsTable[Mapping ID],A37)&gt;1),"Duplicate ID; ","")&amp;IF(B37="","Add claim link; ",IF(COUNTIF(ClaimsTable[Claim ID],B37)=0,"Unknown claim; ",""))&amp;IF(C37="","Add risk ID; ","")&amp;IF(E37="","Describe risk; ","")&amp;IF(F37="","Add control ID; ","")&amp;IF(G37="","Set objective; ","")&amp;IF(H37="","Describe activity; ","")&amp;IF(I37="","Assign owner; ",""))</f>
      </c>
    </row>
    <row r="38" ht="46" customHeight="1">
      <c r="A38" s="11"/>
      <c r="B38" s="11"/>
      <c r="C38" s="11"/>
      <c r="D38" s="11"/>
      <c r="E38" s="11"/>
      <c r="F38" s="11"/>
      <c r="G38" s="11"/>
      <c r="H38" s="11"/>
      <c r="I38" s="11"/>
      <c r="J38" s="11"/>
      <c r="K38" s="11"/>
      <c r="L38" s="22" t="str">
        <f>IF(COUNTA(A38:K38)=0,"",IF(A38="","Add ID; ","")&amp;IF(AND(A38&lt;&gt;"",COUNTIF(ControlsTable[Mapping ID],A38)&gt;1),"Duplicate ID; ","")&amp;IF(B38="","Add claim link; ",IF(COUNTIF(ClaimsTable[Claim ID],B38)=0,"Unknown claim; ",""))&amp;IF(C38="","Add risk ID; ","")&amp;IF(E38="","Describe risk; ","")&amp;IF(F38="","Add control ID; ","")&amp;IF(G38="","Set objective; ","")&amp;IF(H38="","Describe activity; ","")&amp;IF(I38="","Assign owner; ",""))</f>
      </c>
    </row>
    <row r="39" ht="46" customHeight="1">
      <c r="A39" s="11"/>
      <c r="B39" s="11"/>
      <c r="C39" s="11"/>
      <c r="D39" s="11"/>
      <c r="E39" s="11"/>
      <c r="F39" s="11"/>
      <c r="G39" s="11"/>
      <c r="H39" s="11"/>
      <c r="I39" s="11"/>
      <c r="J39" s="11"/>
      <c r="K39" s="11"/>
      <c r="L39" s="22" t="str">
        <f>IF(COUNTA(A39:K39)=0,"",IF(A39="","Add ID; ","")&amp;IF(AND(A39&lt;&gt;"",COUNTIF(ControlsTable[Mapping ID],A39)&gt;1),"Duplicate ID; ","")&amp;IF(B39="","Add claim link; ",IF(COUNTIF(ClaimsTable[Claim ID],B39)=0,"Unknown claim; ",""))&amp;IF(C39="","Add risk ID; ","")&amp;IF(E39="","Describe risk; ","")&amp;IF(F39="","Add control ID; ","")&amp;IF(G39="","Set objective; ","")&amp;IF(H39="","Describe activity; ","")&amp;IF(I39="","Assign owner; ",""))</f>
      </c>
    </row>
    <row r="40" ht="46" customHeight="1">
      <c r="A40" s="11"/>
      <c r="B40" s="11"/>
      <c r="C40" s="11"/>
      <c r="D40" s="11"/>
      <c r="E40" s="11"/>
      <c r="F40" s="11"/>
      <c r="G40" s="11"/>
      <c r="H40" s="11"/>
      <c r="I40" s="11"/>
      <c r="J40" s="11"/>
      <c r="K40" s="11"/>
      <c r="L40" s="22" t="str">
        <f>IF(COUNTA(A40:K40)=0,"",IF(A40="","Add ID; ","")&amp;IF(AND(A40&lt;&gt;"",COUNTIF(ControlsTable[Mapping ID],A40)&gt;1),"Duplicate ID; ","")&amp;IF(B40="","Add claim link; ",IF(COUNTIF(ClaimsTable[Claim ID],B40)=0,"Unknown claim; ",""))&amp;IF(C40="","Add risk ID; ","")&amp;IF(E40="","Describe risk; ","")&amp;IF(F40="","Add control ID; ","")&amp;IF(G40="","Set objective; ","")&amp;IF(H40="","Describe activity; ","")&amp;IF(I40="","Assign owner; ",""))</f>
      </c>
    </row>
    <row r="41" ht="46" customHeight="1">
      <c r="A41" s="11"/>
      <c r="B41" s="11"/>
      <c r="C41" s="11"/>
      <c r="D41" s="11"/>
      <c r="E41" s="11"/>
      <c r="F41" s="11"/>
      <c r="G41" s="11"/>
      <c r="H41" s="11"/>
      <c r="I41" s="11"/>
      <c r="J41" s="11"/>
      <c r="K41" s="11"/>
      <c r="L41" s="22" t="str">
        <f>IF(COUNTA(A41:K41)=0,"",IF(A41="","Add ID; ","")&amp;IF(AND(A41&lt;&gt;"",COUNTIF(ControlsTable[Mapping ID],A41)&gt;1),"Duplicate ID; ","")&amp;IF(B41="","Add claim link; ",IF(COUNTIF(ClaimsTable[Claim ID],B41)=0,"Unknown claim; ",""))&amp;IF(C41="","Add risk ID; ","")&amp;IF(E41="","Describe risk; ","")&amp;IF(F41="","Add control ID; ","")&amp;IF(G41="","Set objective; ","")&amp;IF(H41="","Describe activity; ","")&amp;IF(I41="","Assign owner; ",""))</f>
      </c>
    </row>
    <row r="42" ht="46" customHeight="1">
      <c r="A42" s="11"/>
      <c r="B42" s="11"/>
      <c r="C42" s="11"/>
      <c r="D42" s="11"/>
      <c r="E42" s="11"/>
      <c r="F42" s="11"/>
      <c r="G42" s="11"/>
      <c r="H42" s="11"/>
      <c r="I42" s="11"/>
      <c r="J42" s="11"/>
      <c r="K42" s="11"/>
      <c r="L42" s="22" t="str">
        <f>IF(COUNTA(A42:K42)=0,"",IF(A42="","Add ID; ","")&amp;IF(AND(A42&lt;&gt;"",COUNTIF(ControlsTable[Mapping ID],A42)&gt;1),"Duplicate ID; ","")&amp;IF(B42="","Add claim link; ",IF(COUNTIF(ClaimsTable[Claim ID],B42)=0,"Unknown claim; ",""))&amp;IF(C42="","Add risk ID; ","")&amp;IF(E42="","Describe risk; ","")&amp;IF(F42="","Add control ID; ","")&amp;IF(G42="","Set objective; ","")&amp;IF(H42="","Describe activity; ","")&amp;IF(I42="","Assign owner; ",""))</f>
      </c>
    </row>
    <row r="43" ht="46" customHeight="1">
      <c r="A43" s="11"/>
      <c r="B43" s="11"/>
      <c r="C43" s="11"/>
      <c r="D43" s="11"/>
      <c r="E43" s="11"/>
      <c r="F43" s="11"/>
      <c r="G43" s="11"/>
      <c r="H43" s="11"/>
      <c r="I43" s="11"/>
      <c r="J43" s="11"/>
      <c r="K43" s="11"/>
      <c r="L43" s="22" t="str">
        <f>IF(COUNTA(A43:K43)=0,"",IF(A43="","Add ID; ","")&amp;IF(AND(A43&lt;&gt;"",COUNTIF(ControlsTable[Mapping ID],A43)&gt;1),"Duplicate ID; ","")&amp;IF(B43="","Add claim link; ",IF(COUNTIF(ClaimsTable[Claim ID],B43)=0,"Unknown claim; ",""))&amp;IF(C43="","Add risk ID; ","")&amp;IF(E43="","Describe risk; ","")&amp;IF(F43="","Add control ID; ","")&amp;IF(G43="","Set objective; ","")&amp;IF(H43="","Describe activity; ","")&amp;IF(I43="","Assign owner; ",""))</f>
      </c>
    </row>
    <row r="44" ht="46" customHeight="1">
      <c r="A44" s="11"/>
      <c r="B44" s="11"/>
      <c r="C44" s="11"/>
      <c r="D44" s="11"/>
      <c r="E44" s="11"/>
      <c r="F44" s="11"/>
      <c r="G44" s="11"/>
      <c r="H44" s="11"/>
      <c r="I44" s="11"/>
      <c r="J44" s="11"/>
      <c r="K44" s="11"/>
      <c r="L44" s="22" t="str">
        <f>IF(COUNTA(A44:K44)=0,"",IF(A44="","Add ID; ","")&amp;IF(AND(A44&lt;&gt;"",COUNTIF(ControlsTable[Mapping ID],A44)&gt;1),"Duplicate ID; ","")&amp;IF(B44="","Add claim link; ",IF(COUNTIF(ClaimsTable[Claim ID],B44)=0,"Unknown claim; ",""))&amp;IF(C44="","Add risk ID; ","")&amp;IF(E44="","Describe risk; ","")&amp;IF(F44="","Add control ID; ","")&amp;IF(G44="","Set objective; ","")&amp;IF(H44="","Describe activity; ","")&amp;IF(I44="","Assign owner; ",""))</f>
      </c>
    </row>
    <row r="45" ht="46" customHeight="1">
      <c r="A45" s="11"/>
      <c r="B45" s="11"/>
      <c r="C45" s="11"/>
      <c r="D45" s="11"/>
      <c r="E45" s="11"/>
      <c r="F45" s="11"/>
      <c r="G45" s="11"/>
      <c r="H45" s="11"/>
      <c r="I45" s="11"/>
      <c r="J45" s="11"/>
      <c r="K45" s="11"/>
      <c r="L45" s="22" t="str">
        <f>IF(COUNTA(A45:K45)=0,"",IF(A45="","Add ID; ","")&amp;IF(AND(A45&lt;&gt;"",COUNTIF(ControlsTable[Mapping ID],A45)&gt;1),"Duplicate ID; ","")&amp;IF(B45="","Add claim link; ",IF(COUNTIF(ClaimsTable[Claim ID],B45)=0,"Unknown claim; ",""))&amp;IF(C45="","Add risk ID; ","")&amp;IF(E45="","Describe risk; ","")&amp;IF(F45="","Add control ID; ","")&amp;IF(G45="","Set objective; ","")&amp;IF(H45="","Describe activity; ","")&amp;IF(I45="","Assign owner; ",""))</f>
      </c>
    </row>
    <row r="46" ht="46" customHeight="1">
      <c r="A46" s="11"/>
      <c r="B46" s="11"/>
      <c r="C46" s="11"/>
      <c r="D46" s="11"/>
      <c r="E46" s="11"/>
      <c r="F46" s="11"/>
      <c r="G46" s="11"/>
      <c r="H46" s="11"/>
      <c r="I46" s="11"/>
      <c r="J46" s="11"/>
      <c r="K46" s="11"/>
      <c r="L46" s="22" t="str">
        <f>IF(COUNTA(A46:K46)=0,"",IF(A46="","Add ID; ","")&amp;IF(AND(A46&lt;&gt;"",COUNTIF(ControlsTable[Mapping ID],A46)&gt;1),"Duplicate ID; ","")&amp;IF(B46="","Add claim link; ",IF(COUNTIF(ClaimsTable[Claim ID],B46)=0,"Unknown claim; ",""))&amp;IF(C46="","Add risk ID; ","")&amp;IF(E46="","Describe risk; ","")&amp;IF(F46="","Add control ID; ","")&amp;IF(G46="","Set objective; ","")&amp;IF(H46="","Describe activity; ","")&amp;IF(I46="","Assign owner; ",""))</f>
      </c>
    </row>
    <row r="47" ht="46" customHeight="1">
      <c r="A47" s="11"/>
      <c r="B47" s="11"/>
      <c r="C47" s="11"/>
      <c r="D47" s="11"/>
      <c r="E47" s="11"/>
      <c r="F47" s="11"/>
      <c r="G47" s="11"/>
      <c r="H47" s="11"/>
      <c r="I47" s="11"/>
      <c r="J47" s="11"/>
      <c r="K47" s="11"/>
      <c r="L47" s="22" t="str">
        <f>IF(COUNTA(A47:K47)=0,"",IF(A47="","Add ID; ","")&amp;IF(AND(A47&lt;&gt;"",COUNTIF(ControlsTable[Mapping ID],A47)&gt;1),"Duplicate ID; ","")&amp;IF(B47="","Add claim link; ",IF(COUNTIF(ClaimsTable[Claim ID],B47)=0,"Unknown claim; ",""))&amp;IF(C47="","Add risk ID; ","")&amp;IF(E47="","Describe risk; ","")&amp;IF(F47="","Add control ID; ","")&amp;IF(G47="","Set objective; ","")&amp;IF(H47="","Describe activity; ","")&amp;IF(I47="","Assign owner; ",""))</f>
      </c>
    </row>
    <row r="48" ht="46" customHeight="1">
      <c r="A48" s="11"/>
      <c r="B48" s="11"/>
      <c r="C48" s="11"/>
      <c r="D48" s="11"/>
      <c r="E48" s="11"/>
      <c r="F48" s="11"/>
      <c r="G48" s="11"/>
      <c r="H48" s="11"/>
      <c r="I48" s="11"/>
      <c r="J48" s="11"/>
      <c r="K48" s="11"/>
      <c r="L48" s="22" t="str">
        <f>IF(COUNTA(A48:K48)=0,"",IF(A48="","Add ID; ","")&amp;IF(AND(A48&lt;&gt;"",COUNTIF(ControlsTable[Mapping ID],A48)&gt;1),"Duplicate ID; ","")&amp;IF(B48="","Add claim link; ",IF(COUNTIF(ClaimsTable[Claim ID],B48)=0,"Unknown claim; ",""))&amp;IF(C48="","Add risk ID; ","")&amp;IF(E48="","Describe risk; ","")&amp;IF(F48="","Add control ID; ","")&amp;IF(G48="","Set objective; ","")&amp;IF(H48="","Describe activity; ","")&amp;IF(I48="","Assign owner; ",""))</f>
      </c>
    </row>
    <row r="49" ht="46" customHeight="1">
      <c r="A49" s="11"/>
      <c r="B49" s="11"/>
      <c r="C49" s="11"/>
      <c r="D49" s="11"/>
      <c r="E49" s="11"/>
      <c r="F49" s="11"/>
      <c r="G49" s="11"/>
      <c r="H49" s="11"/>
      <c r="I49" s="11"/>
      <c r="J49" s="11"/>
      <c r="K49" s="11"/>
      <c r="L49" s="22" t="str">
        <f>IF(COUNTA(A49:K49)=0,"",IF(A49="","Add ID; ","")&amp;IF(AND(A49&lt;&gt;"",COUNTIF(ControlsTable[Mapping ID],A49)&gt;1),"Duplicate ID; ","")&amp;IF(B49="","Add claim link; ",IF(COUNTIF(ClaimsTable[Claim ID],B49)=0,"Unknown claim; ",""))&amp;IF(C49="","Add risk ID; ","")&amp;IF(E49="","Describe risk; ","")&amp;IF(F49="","Add control ID; ","")&amp;IF(G49="","Set objective; ","")&amp;IF(H49="","Describe activity; ","")&amp;IF(I49="","Assign owner; ",""))</f>
      </c>
    </row>
    <row r="50" ht="46" customHeight="1">
      <c r="A50" s="11"/>
      <c r="B50" s="11"/>
      <c r="C50" s="11"/>
      <c r="D50" s="11"/>
      <c r="E50" s="11"/>
      <c r="F50" s="11"/>
      <c r="G50" s="11"/>
      <c r="H50" s="11"/>
      <c r="I50" s="11"/>
      <c r="J50" s="11"/>
      <c r="K50" s="11"/>
      <c r="L50" s="22" t="str">
        <f>IF(COUNTA(A50:K50)=0,"",IF(A50="","Add ID; ","")&amp;IF(AND(A50&lt;&gt;"",COUNTIF(ControlsTable[Mapping ID],A50)&gt;1),"Duplicate ID; ","")&amp;IF(B50="","Add claim link; ",IF(COUNTIF(ClaimsTable[Claim ID],B50)=0,"Unknown claim; ",""))&amp;IF(C50="","Add risk ID; ","")&amp;IF(E50="","Describe risk; ","")&amp;IF(F50="","Add control ID; ","")&amp;IF(G50="","Set objective; ","")&amp;IF(H50="","Describe activity; ","")&amp;IF(I50="","Assign owner; ",""))</f>
      </c>
    </row>
    <row r="51" ht="46" customHeight="1">
      <c r="A51" s="11"/>
      <c r="B51" s="11"/>
      <c r="C51" s="11"/>
      <c r="D51" s="11"/>
      <c r="E51" s="11"/>
      <c r="F51" s="11"/>
      <c r="G51" s="11"/>
      <c r="H51" s="11"/>
      <c r="I51" s="11"/>
      <c r="J51" s="11"/>
      <c r="K51" s="11"/>
      <c r="L51" s="22" t="str">
        <f>IF(COUNTA(A51:K51)=0,"",IF(A51="","Add ID; ","")&amp;IF(AND(A51&lt;&gt;"",COUNTIF(ControlsTable[Mapping ID],A51)&gt;1),"Duplicate ID; ","")&amp;IF(B51="","Add claim link; ",IF(COUNTIF(ClaimsTable[Claim ID],B51)=0,"Unknown claim; ",""))&amp;IF(C51="","Add risk ID; ","")&amp;IF(E51="","Describe risk; ","")&amp;IF(F51="","Add control ID; ","")&amp;IF(G51="","Set objective; ","")&amp;IF(H51="","Describe activity; ","")&amp;IF(I51="","Assign owner; ",""))</f>
      </c>
    </row>
    <row r="52" ht="46" customHeight="1">
      <c r="A52" s="11"/>
      <c r="B52" s="11"/>
      <c r="C52" s="11"/>
      <c r="D52" s="11"/>
      <c r="E52" s="11"/>
      <c r="F52" s="11"/>
      <c r="G52" s="11"/>
      <c r="H52" s="11"/>
      <c r="I52" s="11"/>
      <c r="J52" s="11"/>
      <c r="K52" s="11"/>
      <c r="L52" s="22" t="str">
        <f>IF(COUNTA(A52:K52)=0,"",IF(A52="","Add ID; ","")&amp;IF(AND(A52&lt;&gt;"",COUNTIF(ControlsTable[Mapping ID],A52)&gt;1),"Duplicate ID; ","")&amp;IF(B52="","Add claim link; ",IF(COUNTIF(ClaimsTable[Claim ID],B52)=0,"Unknown claim; ",""))&amp;IF(C52="","Add risk ID; ","")&amp;IF(E52="","Describe risk; ","")&amp;IF(F52="","Add control ID; ","")&amp;IF(G52="","Set objective; ","")&amp;IF(H52="","Describe activity; ","")&amp;IF(I52="","Assign owner; ",""))</f>
      </c>
    </row>
    <row r="53" ht="46" customHeight="1">
      <c r="A53" s="11"/>
      <c r="B53" s="11"/>
      <c r="C53" s="11"/>
      <c r="D53" s="11"/>
      <c r="E53" s="11"/>
      <c r="F53" s="11"/>
      <c r="G53" s="11"/>
      <c r="H53" s="11"/>
      <c r="I53" s="11"/>
      <c r="J53" s="11"/>
      <c r="K53" s="11"/>
      <c r="L53" s="22" t="str">
        <f>IF(COUNTA(A53:K53)=0,"",IF(A53="","Add ID; ","")&amp;IF(AND(A53&lt;&gt;"",COUNTIF(ControlsTable[Mapping ID],A53)&gt;1),"Duplicate ID; ","")&amp;IF(B53="","Add claim link; ",IF(COUNTIF(ClaimsTable[Claim ID],B53)=0,"Unknown claim; ",""))&amp;IF(C53="","Add risk ID; ","")&amp;IF(E53="","Describe risk; ","")&amp;IF(F53="","Add control ID; ","")&amp;IF(G53="","Set objective; ","")&amp;IF(H53="","Describe activity; ","")&amp;IF(I53="","Assign owner; ",""))</f>
      </c>
    </row>
    <row r="54" ht="46" customHeight="1">
      <c r="A54" s="11"/>
      <c r="B54" s="11"/>
      <c r="C54" s="11"/>
      <c r="D54" s="11"/>
      <c r="E54" s="11"/>
      <c r="F54" s="11"/>
      <c r="G54" s="11"/>
      <c r="H54" s="11"/>
      <c r="I54" s="11"/>
      <c r="J54" s="11"/>
      <c r="K54" s="11"/>
      <c r="L54" s="22" t="str">
        <f>IF(COUNTA(A54:K54)=0,"",IF(A54="","Add ID; ","")&amp;IF(AND(A54&lt;&gt;"",COUNTIF(ControlsTable[Mapping ID],A54)&gt;1),"Duplicate ID; ","")&amp;IF(B54="","Add claim link; ",IF(COUNTIF(ClaimsTable[Claim ID],B54)=0,"Unknown claim; ",""))&amp;IF(C54="","Add risk ID; ","")&amp;IF(E54="","Describe risk; ","")&amp;IF(F54="","Add control ID; ","")&amp;IF(G54="","Set objective; ","")&amp;IF(H54="","Describe activity; ","")&amp;IF(I54="","Assign owner; ",""))</f>
      </c>
    </row>
    <row r="55" ht="46" customHeight="1">
      <c r="A55" s="11"/>
      <c r="B55" s="11"/>
      <c r="C55" s="11"/>
      <c r="D55" s="11"/>
      <c r="E55" s="11"/>
      <c r="F55" s="11"/>
      <c r="G55" s="11"/>
      <c r="H55" s="11"/>
      <c r="I55" s="11"/>
      <c r="J55" s="11"/>
      <c r="K55" s="11"/>
      <c r="L55" s="22" t="str">
        <f>IF(COUNTA(A55:K55)=0,"",IF(A55="","Add ID; ","")&amp;IF(AND(A55&lt;&gt;"",COUNTIF(ControlsTable[Mapping ID],A55)&gt;1),"Duplicate ID; ","")&amp;IF(B55="","Add claim link; ",IF(COUNTIF(ClaimsTable[Claim ID],B55)=0,"Unknown claim; ",""))&amp;IF(C55="","Add risk ID; ","")&amp;IF(E55="","Describe risk; ","")&amp;IF(F55="","Add control ID; ","")&amp;IF(G55="","Set objective; ","")&amp;IF(H55="","Describe activity; ","")&amp;IF(I55="","Assign owner; ",""))</f>
      </c>
    </row>
    <row r="56" ht="46" customHeight="1">
      <c r="A56" s="11"/>
      <c r="B56" s="11"/>
      <c r="C56" s="11"/>
      <c r="D56" s="11"/>
      <c r="E56" s="11"/>
      <c r="F56" s="11"/>
      <c r="G56" s="11"/>
      <c r="H56" s="11"/>
      <c r="I56" s="11"/>
      <c r="J56" s="11"/>
      <c r="K56" s="11"/>
      <c r="L56" s="22" t="str">
        <f>IF(COUNTA(A56:K56)=0,"",IF(A56="","Add ID; ","")&amp;IF(AND(A56&lt;&gt;"",COUNTIF(ControlsTable[Mapping ID],A56)&gt;1),"Duplicate ID; ","")&amp;IF(B56="","Add claim link; ",IF(COUNTIF(ClaimsTable[Claim ID],B56)=0,"Unknown claim; ",""))&amp;IF(C56="","Add risk ID; ","")&amp;IF(E56="","Describe risk; ","")&amp;IF(F56="","Add control ID; ","")&amp;IF(G56="","Set objective; ","")&amp;IF(H56="","Describe activity; ","")&amp;IF(I56="","Assign owner; ",""))</f>
      </c>
    </row>
    <row r="57" ht="46" customHeight="1">
      <c r="A57" s="11"/>
      <c r="B57" s="11"/>
      <c r="C57" s="11"/>
      <c r="D57" s="11"/>
      <c r="E57" s="11"/>
      <c r="F57" s="11"/>
      <c r="G57" s="11"/>
      <c r="H57" s="11"/>
      <c r="I57" s="11"/>
      <c r="J57" s="11"/>
      <c r="K57" s="11"/>
      <c r="L57" s="22" t="str">
        <f>IF(COUNTA(A57:K57)=0,"",IF(A57="","Add ID; ","")&amp;IF(AND(A57&lt;&gt;"",COUNTIF(ControlsTable[Mapping ID],A57)&gt;1),"Duplicate ID; ","")&amp;IF(B57="","Add claim link; ",IF(COUNTIF(ClaimsTable[Claim ID],B57)=0,"Unknown claim; ",""))&amp;IF(C57="","Add risk ID; ","")&amp;IF(E57="","Describe risk; ","")&amp;IF(F57="","Add control ID; ","")&amp;IF(G57="","Set objective; ","")&amp;IF(H57="","Describe activity; ","")&amp;IF(I57="","Assign owner; ",""))</f>
      </c>
    </row>
    <row r="58" ht="46" customHeight="1">
      <c r="A58" s="11"/>
      <c r="B58" s="11"/>
      <c r="C58" s="11"/>
      <c r="D58" s="11"/>
      <c r="E58" s="11"/>
      <c r="F58" s="11"/>
      <c r="G58" s="11"/>
      <c r="H58" s="11"/>
      <c r="I58" s="11"/>
      <c r="J58" s="11"/>
      <c r="K58" s="11"/>
      <c r="L58" s="22" t="str">
        <f>IF(COUNTA(A58:K58)=0,"",IF(A58="","Add ID; ","")&amp;IF(AND(A58&lt;&gt;"",COUNTIF(ControlsTable[Mapping ID],A58)&gt;1),"Duplicate ID; ","")&amp;IF(B58="","Add claim link; ",IF(COUNTIF(ClaimsTable[Claim ID],B58)=0,"Unknown claim; ",""))&amp;IF(C58="","Add risk ID; ","")&amp;IF(E58="","Describe risk; ","")&amp;IF(F58="","Add control ID; ","")&amp;IF(G58="","Set objective; ","")&amp;IF(H58="","Describe activity; ","")&amp;IF(I58="","Assign owner; ",""))</f>
      </c>
    </row>
    <row r="59" ht="46" customHeight="1">
      <c r="A59" s="11"/>
      <c r="B59" s="11"/>
      <c r="C59" s="11"/>
      <c r="D59" s="11"/>
      <c r="E59" s="11"/>
      <c r="F59" s="11"/>
      <c r="G59" s="11"/>
      <c r="H59" s="11"/>
      <c r="I59" s="11"/>
      <c r="J59" s="11"/>
      <c r="K59" s="11"/>
      <c r="L59" s="22" t="str">
        <f>IF(COUNTA(A59:K59)=0,"",IF(A59="","Add ID; ","")&amp;IF(AND(A59&lt;&gt;"",COUNTIF(ControlsTable[Mapping ID],A59)&gt;1),"Duplicate ID; ","")&amp;IF(B59="","Add claim link; ",IF(COUNTIF(ClaimsTable[Claim ID],B59)=0,"Unknown claim; ",""))&amp;IF(C59="","Add risk ID; ","")&amp;IF(E59="","Describe risk; ","")&amp;IF(F59="","Add control ID; ","")&amp;IF(G59="","Set objective; ","")&amp;IF(H59="","Describe activity; ","")&amp;IF(I59="","Assign owner; ",""))</f>
      </c>
    </row>
    <row r="60" ht="46" customHeight="1">
      <c r="A60" s="11"/>
      <c r="B60" s="11"/>
      <c r="C60" s="11"/>
      <c r="D60" s="11"/>
      <c r="E60" s="11"/>
      <c r="F60" s="11"/>
      <c r="G60" s="11"/>
      <c r="H60" s="11"/>
      <c r="I60" s="11"/>
      <c r="J60" s="11"/>
      <c r="K60" s="11"/>
      <c r="L60" s="22" t="str">
        <f>IF(COUNTA(A60:K60)=0,"",IF(A60="","Add ID; ","")&amp;IF(AND(A60&lt;&gt;"",COUNTIF(ControlsTable[Mapping ID],A60)&gt;1),"Duplicate ID; ","")&amp;IF(B60="","Add claim link; ",IF(COUNTIF(ClaimsTable[Claim ID],B60)=0,"Unknown claim; ",""))&amp;IF(C60="","Add risk ID; ","")&amp;IF(E60="","Describe risk; ","")&amp;IF(F60="","Add control ID; ","")&amp;IF(G60="","Set objective; ","")&amp;IF(H60="","Describe activity; ","")&amp;IF(I60="","Assign owner; ",""))</f>
      </c>
    </row>
    <row r="61" ht="46" customHeight="1">
      <c r="A61" s="11"/>
      <c r="B61" s="11"/>
      <c r="C61" s="11"/>
      <c r="D61" s="11"/>
      <c r="E61" s="11"/>
      <c r="F61" s="11"/>
      <c r="G61" s="11"/>
      <c r="H61" s="11"/>
      <c r="I61" s="11"/>
      <c r="J61" s="11"/>
      <c r="K61" s="11"/>
      <c r="L61" s="22" t="str">
        <f>IF(COUNTA(A61:K61)=0,"",IF(A61="","Add ID; ","")&amp;IF(AND(A61&lt;&gt;"",COUNTIF(ControlsTable[Mapping ID],A61)&gt;1),"Duplicate ID; ","")&amp;IF(B61="","Add claim link; ",IF(COUNTIF(ClaimsTable[Claim ID],B61)=0,"Unknown claim; ",""))&amp;IF(C61="","Add risk ID; ","")&amp;IF(E61="","Describe risk; ","")&amp;IF(F61="","Add control ID; ","")&amp;IF(G61="","Set objective; ","")&amp;IF(H61="","Describe activity; ","")&amp;IF(I61="","Assign owner; ",""))</f>
      </c>
    </row>
    <row r="62" ht="46" customHeight="1">
      <c r="A62" s="11"/>
      <c r="B62" s="11"/>
      <c r="C62" s="11"/>
      <c r="D62" s="11"/>
      <c r="E62" s="11"/>
      <c r="F62" s="11"/>
      <c r="G62" s="11"/>
      <c r="H62" s="11"/>
      <c r="I62" s="11"/>
      <c r="J62" s="11"/>
      <c r="K62" s="11"/>
      <c r="L62" s="22" t="str">
        <f>IF(COUNTA(A62:K62)=0,"",IF(A62="","Add ID; ","")&amp;IF(AND(A62&lt;&gt;"",COUNTIF(ControlsTable[Mapping ID],A62)&gt;1),"Duplicate ID; ","")&amp;IF(B62="","Add claim link; ",IF(COUNTIF(ClaimsTable[Claim ID],B62)=0,"Unknown claim; ",""))&amp;IF(C62="","Add risk ID; ","")&amp;IF(E62="","Describe risk; ","")&amp;IF(F62="","Add control ID; ","")&amp;IF(G62="","Set objective; ","")&amp;IF(H62="","Describe activity; ","")&amp;IF(I62="","Assign owner; ",""))</f>
      </c>
    </row>
    <row r="63" ht="46" customHeight="1">
      <c r="A63" s="11"/>
      <c r="B63" s="11"/>
      <c r="C63" s="11"/>
      <c r="D63" s="11"/>
      <c r="E63" s="11"/>
      <c r="F63" s="11"/>
      <c r="G63" s="11"/>
      <c r="H63" s="11"/>
      <c r="I63" s="11"/>
      <c r="J63" s="11"/>
      <c r="K63" s="11"/>
      <c r="L63" s="22" t="str">
        <f>IF(COUNTA(A63:K63)=0,"",IF(A63="","Add ID; ","")&amp;IF(AND(A63&lt;&gt;"",COUNTIF(ControlsTable[Mapping ID],A63)&gt;1),"Duplicate ID; ","")&amp;IF(B63="","Add claim link; ",IF(COUNTIF(ClaimsTable[Claim ID],B63)=0,"Unknown claim; ",""))&amp;IF(C63="","Add risk ID; ","")&amp;IF(E63="","Describe risk; ","")&amp;IF(F63="","Add control ID; ","")&amp;IF(G63="","Set objective; ","")&amp;IF(H63="","Describe activity; ","")&amp;IF(I63="","Assign owner; ",""))</f>
      </c>
    </row>
    <row r="64" ht="46" customHeight="1">
      <c r="A64" s="11"/>
      <c r="B64" s="11"/>
      <c r="C64" s="11"/>
      <c r="D64" s="11"/>
      <c r="E64" s="11"/>
      <c r="F64" s="11"/>
      <c r="G64" s="11"/>
      <c r="H64" s="11"/>
      <c r="I64" s="11"/>
      <c r="J64" s="11"/>
      <c r="K64" s="11"/>
      <c r="L64" s="22" t="str">
        <f>IF(COUNTA(A64:K64)=0,"",IF(A64="","Add ID; ","")&amp;IF(AND(A64&lt;&gt;"",COUNTIF(ControlsTable[Mapping ID],A64)&gt;1),"Duplicate ID; ","")&amp;IF(B64="","Add claim link; ",IF(COUNTIF(ClaimsTable[Claim ID],B64)=0,"Unknown claim; ",""))&amp;IF(C64="","Add risk ID; ","")&amp;IF(E64="","Describe risk; ","")&amp;IF(F64="","Add control ID; ","")&amp;IF(G64="","Set objective; ","")&amp;IF(H64="","Describe activity; ","")&amp;IF(I64="","Assign owner; ",""))</f>
      </c>
    </row>
    <row r="65" ht="46" customHeight="1">
      <c r="A65" s="11"/>
      <c r="B65" s="11"/>
      <c r="C65" s="11"/>
      <c r="D65" s="11"/>
      <c r="E65" s="11"/>
      <c r="F65" s="11"/>
      <c r="G65" s="11"/>
      <c r="H65" s="11"/>
      <c r="I65" s="11"/>
      <c r="J65" s="11"/>
      <c r="K65" s="11"/>
      <c r="L65" s="22" t="str">
        <f>IF(COUNTA(A65:K65)=0,"",IF(A65="","Add ID; ","")&amp;IF(AND(A65&lt;&gt;"",COUNTIF(ControlsTable[Mapping ID],A65)&gt;1),"Duplicate ID; ","")&amp;IF(B65="","Add claim link; ",IF(COUNTIF(ClaimsTable[Claim ID],B65)=0,"Unknown claim; ",""))&amp;IF(C65="","Add risk ID; ","")&amp;IF(E65="","Describe risk; ","")&amp;IF(F65="","Add control ID; ","")&amp;IF(G65="","Set objective; ","")&amp;IF(H65="","Describe activity; ","")&amp;IF(I65="","Assign owner; ",""))</f>
      </c>
    </row>
    <row r="66" ht="46" customHeight="1">
      <c r="A66" s="11"/>
      <c r="B66" s="11"/>
      <c r="C66" s="11"/>
      <c r="D66" s="11"/>
      <c r="E66" s="11"/>
      <c r="F66" s="11"/>
      <c r="G66" s="11"/>
      <c r="H66" s="11"/>
      <c r="I66" s="11"/>
      <c r="J66" s="11"/>
      <c r="K66" s="11"/>
      <c r="L66" s="22" t="str">
        <f>IF(COUNTA(A66:K66)=0,"",IF(A66="","Add ID; ","")&amp;IF(AND(A66&lt;&gt;"",COUNTIF(ControlsTable[Mapping ID],A66)&gt;1),"Duplicate ID; ","")&amp;IF(B66="","Add claim link; ",IF(COUNTIF(ClaimsTable[Claim ID],B66)=0,"Unknown claim; ",""))&amp;IF(C66="","Add risk ID; ","")&amp;IF(E66="","Describe risk; ","")&amp;IF(F66="","Add control ID; ","")&amp;IF(G66="","Set objective; ","")&amp;IF(H66="","Describe activity; ","")&amp;IF(I66="","Assign owner; ",""))</f>
      </c>
    </row>
    <row r="67" ht="46" customHeight="1">
      <c r="A67" s="11"/>
      <c r="B67" s="11"/>
      <c r="C67" s="11"/>
      <c r="D67" s="11"/>
      <c r="E67" s="11"/>
      <c r="F67" s="11"/>
      <c r="G67" s="11"/>
      <c r="H67" s="11"/>
      <c r="I67" s="11"/>
      <c r="J67" s="11"/>
      <c r="K67" s="11"/>
      <c r="L67" s="22" t="str">
        <f>IF(COUNTA(A67:K67)=0,"",IF(A67="","Add ID; ","")&amp;IF(AND(A67&lt;&gt;"",COUNTIF(ControlsTable[Mapping ID],A67)&gt;1),"Duplicate ID; ","")&amp;IF(B67="","Add claim link; ",IF(COUNTIF(ClaimsTable[Claim ID],B67)=0,"Unknown claim; ",""))&amp;IF(C67="","Add risk ID; ","")&amp;IF(E67="","Describe risk; ","")&amp;IF(F67="","Add control ID; ","")&amp;IF(G67="","Set objective; ","")&amp;IF(H67="","Describe activity; ","")&amp;IF(I67="","Assign owner; ",""))</f>
      </c>
    </row>
    <row r="68" ht="46" customHeight="1">
      <c r="A68" s="11"/>
      <c r="B68" s="11"/>
      <c r="C68" s="11"/>
      <c r="D68" s="11"/>
      <c r="E68" s="11"/>
      <c r="F68" s="11"/>
      <c r="G68" s="11"/>
      <c r="H68" s="11"/>
      <c r="I68" s="11"/>
      <c r="J68" s="11"/>
      <c r="K68" s="11"/>
      <c r="L68" s="22" t="str">
        <f>IF(COUNTA(A68:K68)=0,"",IF(A68="","Add ID; ","")&amp;IF(AND(A68&lt;&gt;"",COUNTIF(ControlsTable[Mapping ID],A68)&gt;1),"Duplicate ID; ","")&amp;IF(B68="","Add claim link; ",IF(COUNTIF(ClaimsTable[Claim ID],B68)=0,"Unknown claim; ",""))&amp;IF(C68="","Add risk ID; ","")&amp;IF(E68="","Describe risk; ","")&amp;IF(F68="","Add control ID; ","")&amp;IF(G68="","Set objective; ","")&amp;IF(H68="","Describe activity; ","")&amp;IF(I68="","Assign owner; ",""))</f>
      </c>
    </row>
    <row r="69" ht="46" customHeight="1">
      <c r="A69" s="11"/>
      <c r="B69" s="11"/>
      <c r="C69" s="11"/>
      <c r="D69" s="11"/>
      <c r="E69" s="11"/>
      <c r="F69" s="11"/>
      <c r="G69" s="11"/>
      <c r="H69" s="11"/>
      <c r="I69" s="11"/>
      <c r="J69" s="11"/>
      <c r="K69" s="11"/>
      <c r="L69" s="22" t="str">
        <f>IF(COUNTA(A69:K69)=0,"",IF(A69="","Add ID; ","")&amp;IF(AND(A69&lt;&gt;"",COUNTIF(ControlsTable[Mapping ID],A69)&gt;1),"Duplicate ID; ","")&amp;IF(B69="","Add claim link; ",IF(COUNTIF(ClaimsTable[Claim ID],B69)=0,"Unknown claim; ",""))&amp;IF(C69="","Add risk ID; ","")&amp;IF(E69="","Describe risk; ","")&amp;IF(F69="","Add control ID; ","")&amp;IF(G69="","Set objective; ","")&amp;IF(H69="","Describe activity; ","")&amp;IF(I69="","Assign owner; ",""))</f>
      </c>
    </row>
    <row r="70" ht="46" customHeight="1">
      <c r="A70" s="11"/>
      <c r="B70" s="11"/>
      <c r="C70" s="11"/>
      <c r="D70" s="11"/>
      <c r="E70" s="11"/>
      <c r="F70" s="11"/>
      <c r="G70" s="11"/>
      <c r="H70" s="11"/>
      <c r="I70" s="11"/>
      <c r="J70" s="11"/>
      <c r="K70" s="11"/>
      <c r="L70" s="22" t="str">
        <f>IF(COUNTA(A70:K70)=0,"",IF(A70="","Add ID; ","")&amp;IF(AND(A70&lt;&gt;"",COUNTIF(ControlsTable[Mapping ID],A70)&gt;1),"Duplicate ID; ","")&amp;IF(B70="","Add claim link; ",IF(COUNTIF(ClaimsTable[Claim ID],B70)=0,"Unknown claim; ",""))&amp;IF(C70="","Add risk ID; ","")&amp;IF(E70="","Describe risk; ","")&amp;IF(F70="","Add control ID; ","")&amp;IF(G70="","Set objective; ","")&amp;IF(H70="","Describe activity; ","")&amp;IF(I70="","Assign owner; ",""))</f>
      </c>
    </row>
    <row r="71" ht="46" customHeight="1">
      <c r="A71" s="11"/>
      <c r="B71" s="11"/>
      <c r="C71" s="11"/>
      <c r="D71" s="11"/>
      <c r="E71" s="11"/>
      <c r="F71" s="11"/>
      <c r="G71" s="11"/>
      <c r="H71" s="11"/>
      <c r="I71" s="11"/>
      <c r="J71" s="11"/>
      <c r="K71" s="11"/>
      <c r="L71" s="22" t="str">
        <f>IF(COUNTA(A71:K71)=0,"",IF(A71="","Add ID; ","")&amp;IF(AND(A71&lt;&gt;"",COUNTIF(ControlsTable[Mapping ID],A71)&gt;1),"Duplicate ID; ","")&amp;IF(B71="","Add claim link; ",IF(COUNTIF(ClaimsTable[Claim ID],B71)=0,"Unknown claim; ",""))&amp;IF(C71="","Add risk ID; ","")&amp;IF(E71="","Describe risk; ","")&amp;IF(F71="","Add control ID; ","")&amp;IF(G71="","Set objective; ","")&amp;IF(H71="","Describe activity; ","")&amp;IF(I71="","Assign owner; ",""))</f>
      </c>
    </row>
    <row r="72" ht="46" customHeight="1">
      <c r="A72" s="11"/>
      <c r="B72" s="11"/>
      <c r="C72" s="11"/>
      <c r="D72" s="11"/>
      <c r="E72" s="11"/>
      <c r="F72" s="11"/>
      <c r="G72" s="11"/>
      <c r="H72" s="11"/>
      <c r="I72" s="11"/>
      <c r="J72" s="11"/>
      <c r="K72" s="11"/>
      <c r="L72" s="22" t="str">
        <f>IF(COUNTA(A72:K72)=0,"",IF(A72="","Add ID; ","")&amp;IF(AND(A72&lt;&gt;"",COUNTIF(ControlsTable[Mapping ID],A72)&gt;1),"Duplicate ID; ","")&amp;IF(B72="","Add claim link; ",IF(COUNTIF(ClaimsTable[Claim ID],B72)=0,"Unknown claim; ",""))&amp;IF(C72="","Add risk ID; ","")&amp;IF(E72="","Describe risk; ","")&amp;IF(F72="","Add control ID; ","")&amp;IF(G72="","Set objective; ","")&amp;IF(H72="","Describe activity; ","")&amp;IF(I72="","Assign owner; ",""))</f>
      </c>
    </row>
    <row r="73" ht="46" customHeight="1">
      <c r="A73" s="11"/>
      <c r="B73" s="11"/>
      <c r="C73" s="11"/>
      <c r="D73" s="11"/>
      <c r="E73" s="11"/>
      <c r="F73" s="11"/>
      <c r="G73" s="11"/>
      <c r="H73" s="11"/>
      <c r="I73" s="11"/>
      <c r="J73" s="11"/>
      <c r="K73" s="11"/>
      <c r="L73" s="22" t="str">
        <f>IF(COUNTA(A73:K73)=0,"",IF(A73="","Add ID; ","")&amp;IF(AND(A73&lt;&gt;"",COUNTIF(ControlsTable[Mapping ID],A73)&gt;1),"Duplicate ID; ","")&amp;IF(B73="","Add claim link; ",IF(COUNTIF(ClaimsTable[Claim ID],B73)=0,"Unknown claim; ",""))&amp;IF(C73="","Add risk ID; ","")&amp;IF(E73="","Describe risk; ","")&amp;IF(F73="","Add control ID; ","")&amp;IF(G73="","Set objective; ","")&amp;IF(H73="","Describe activity; ","")&amp;IF(I73="","Assign owner; ",""))</f>
      </c>
    </row>
    <row r="74" ht="46" customHeight="1">
      <c r="A74" s="11"/>
      <c r="B74" s="11"/>
      <c r="C74" s="11"/>
      <c r="D74" s="11"/>
      <c r="E74" s="11"/>
      <c r="F74" s="11"/>
      <c r="G74" s="11"/>
      <c r="H74" s="11"/>
      <c r="I74" s="11"/>
      <c r="J74" s="11"/>
      <c r="K74" s="11"/>
      <c r="L74" s="22" t="str">
        <f>IF(COUNTA(A74:K74)=0,"",IF(A74="","Add ID; ","")&amp;IF(AND(A74&lt;&gt;"",COUNTIF(ControlsTable[Mapping ID],A74)&gt;1),"Duplicate ID; ","")&amp;IF(B74="","Add claim link; ",IF(COUNTIF(ClaimsTable[Claim ID],B74)=0,"Unknown claim; ",""))&amp;IF(C74="","Add risk ID; ","")&amp;IF(E74="","Describe risk; ","")&amp;IF(F74="","Add control ID; ","")&amp;IF(G74="","Set objective; ","")&amp;IF(H74="","Describe activity; ","")&amp;IF(I74="","Assign owner; ",""))</f>
      </c>
    </row>
    <row r="75" ht="46" customHeight="1">
      <c r="A75" s="11"/>
      <c r="B75" s="11"/>
      <c r="C75" s="11"/>
      <c r="D75" s="11"/>
      <c r="E75" s="11"/>
      <c r="F75" s="11"/>
      <c r="G75" s="11"/>
      <c r="H75" s="11"/>
      <c r="I75" s="11"/>
      <c r="J75" s="11"/>
      <c r="K75" s="11"/>
      <c r="L75" s="22" t="str">
        <f>IF(COUNTA(A75:K75)=0,"",IF(A75="","Add ID; ","")&amp;IF(AND(A75&lt;&gt;"",COUNTIF(ControlsTable[Mapping ID],A75)&gt;1),"Duplicate ID; ","")&amp;IF(B75="","Add claim link; ",IF(COUNTIF(ClaimsTable[Claim ID],B75)=0,"Unknown claim; ",""))&amp;IF(C75="","Add risk ID; ","")&amp;IF(E75="","Describe risk; ","")&amp;IF(F75="","Add control ID; ","")&amp;IF(G75="","Set objective; ","")&amp;IF(H75="","Describe activity; ","")&amp;IF(I75="","Assign owner; ",""))</f>
      </c>
    </row>
    <row r="76" ht="46" customHeight="1">
      <c r="A76" s="11"/>
      <c r="B76" s="11"/>
      <c r="C76" s="11"/>
      <c r="D76" s="11"/>
      <c r="E76" s="11"/>
      <c r="F76" s="11"/>
      <c r="G76" s="11"/>
      <c r="H76" s="11"/>
      <c r="I76" s="11"/>
      <c r="J76" s="11"/>
      <c r="K76" s="11"/>
      <c r="L76" s="22" t="str">
        <f>IF(COUNTA(A76:K76)=0,"",IF(A76="","Add ID; ","")&amp;IF(AND(A76&lt;&gt;"",COUNTIF(ControlsTable[Mapping ID],A76)&gt;1),"Duplicate ID; ","")&amp;IF(B76="","Add claim link; ",IF(COUNTIF(ClaimsTable[Claim ID],B76)=0,"Unknown claim; ",""))&amp;IF(C76="","Add risk ID; ","")&amp;IF(E76="","Describe risk; ","")&amp;IF(F76="","Add control ID; ","")&amp;IF(G76="","Set objective; ","")&amp;IF(H76="","Describe activity; ","")&amp;IF(I76="","Assign owner; ",""))</f>
      </c>
    </row>
    <row r="77" ht="46" customHeight="1">
      <c r="A77" s="11"/>
      <c r="B77" s="11"/>
      <c r="C77" s="11"/>
      <c r="D77" s="11"/>
      <c r="E77" s="11"/>
      <c r="F77" s="11"/>
      <c r="G77" s="11"/>
      <c r="H77" s="11"/>
      <c r="I77" s="11"/>
      <c r="J77" s="11"/>
      <c r="K77" s="11"/>
      <c r="L77" s="22" t="str">
        <f>IF(COUNTA(A77:K77)=0,"",IF(A77="","Add ID; ","")&amp;IF(AND(A77&lt;&gt;"",COUNTIF(ControlsTable[Mapping ID],A77)&gt;1),"Duplicate ID; ","")&amp;IF(B77="","Add claim link; ",IF(COUNTIF(ClaimsTable[Claim ID],B77)=0,"Unknown claim; ",""))&amp;IF(C77="","Add risk ID; ","")&amp;IF(E77="","Describe risk; ","")&amp;IF(F77="","Add control ID; ","")&amp;IF(G77="","Set objective; ","")&amp;IF(H77="","Describe activity; ","")&amp;IF(I77="","Assign owner; ",""))</f>
      </c>
    </row>
    <row r="78" ht="46" customHeight="1">
      <c r="A78" s="11"/>
      <c r="B78" s="11"/>
      <c r="C78" s="11"/>
      <c r="D78" s="11"/>
      <c r="E78" s="11"/>
      <c r="F78" s="11"/>
      <c r="G78" s="11"/>
      <c r="H78" s="11"/>
      <c r="I78" s="11"/>
      <c r="J78" s="11"/>
      <c r="K78" s="11"/>
      <c r="L78" s="22" t="str">
        <f>IF(COUNTA(A78:K78)=0,"",IF(A78="","Add ID; ","")&amp;IF(AND(A78&lt;&gt;"",COUNTIF(ControlsTable[Mapping ID],A78)&gt;1),"Duplicate ID; ","")&amp;IF(B78="","Add claim link; ",IF(COUNTIF(ClaimsTable[Claim ID],B78)=0,"Unknown claim; ",""))&amp;IF(C78="","Add risk ID; ","")&amp;IF(E78="","Describe risk; ","")&amp;IF(F78="","Add control ID; ","")&amp;IF(G78="","Set objective; ","")&amp;IF(H78="","Describe activity; ","")&amp;IF(I78="","Assign owner; ",""))</f>
      </c>
    </row>
    <row r="79" ht="46" customHeight="1">
      <c r="A79" s="11"/>
      <c r="B79" s="11"/>
      <c r="C79" s="11"/>
      <c r="D79" s="11"/>
      <c r="E79" s="11"/>
      <c r="F79" s="11"/>
      <c r="G79" s="11"/>
      <c r="H79" s="11"/>
      <c r="I79" s="11"/>
      <c r="J79" s="11"/>
      <c r="K79" s="11"/>
      <c r="L79" s="22" t="str">
        <f>IF(COUNTA(A79:K79)=0,"",IF(A79="","Add ID; ","")&amp;IF(AND(A79&lt;&gt;"",COUNTIF(ControlsTable[Mapping ID],A79)&gt;1),"Duplicate ID; ","")&amp;IF(B79="","Add claim link; ",IF(COUNTIF(ClaimsTable[Claim ID],B79)=0,"Unknown claim; ",""))&amp;IF(C79="","Add risk ID; ","")&amp;IF(E79="","Describe risk; ","")&amp;IF(F79="","Add control ID; ","")&amp;IF(G79="","Set objective; ","")&amp;IF(H79="","Describe activity; ","")&amp;IF(I79="","Assign owner; ",""))</f>
      </c>
    </row>
    <row r="80" ht="46" customHeight="1">
      <c r="A80" s="11"/>
      <c r="B80" s="11"/>
      <c r="C80" s="11"/>
      <c r="D80" s="11"/>
      <c r="E80" s="11"/>
      <c r="F80" s="11"/>
      <c r="G80" s="11"/>
      <c r="H80" s="11"/>
      <c r="I80" s="11"/>
      <c r="J80" s="11"/>
      <c r="K80" s="11"/>
      <c r="L80" s="22" t="str">
        <f>IF(COUNTA(A80:K80)=0,"",IF(A80="","Add ID; ","")&amp;IF(AND(A80&lt;&gt;"",COUNTIF(ControlsTable[Mapping ID],A80)&gt;1),"Duplicate ID; ","")&amp;IF(B80="","Add claim link; ",IF(COUNTIF(ClaimsTable[Claim ID],B80)=0,"Unknown claim; ",""))&amp;IF(C80="","Add risk ID; ","")&amp;IF(E80="","Describe risk; ","")&amp;IF(F80="","Add control ID; ","")&amp;IF(G80="","Set objective; ","")&amp;IF(H80="","Describe activity; ","")&amp;IF(I80="","Assign owner; ",""))</f>
      </c>
    </row>
    <row r="81" ht="46" customHeight="1">
      <c r="A81" s="11"/>
      <c r="B81" s="11"/>
      <c r="C81" s="11"/>
      <c r="D81" s="11"/>
      <c r="E81" s="11"/>
      <c r="F81" s="11"/>
      <c r="G81" s="11"/>
      <c r="H81" s="11"/>
      <c r="I81" s="11"/>
      <c r="J81" s="11"/>
      <c r="K81" s="11"/>
      <c r="L81" s="22" t="str">
        <f>IF(COUNTA(A81:K81)=0,"",IF(A81="","Add ID; ","")&amp;IF(AND(A81&lt;&gt;"",COUNTIF(ControlsTable[Mapping ID],A81)&gt;1),"Duplicate ID; ","")&amp;IF(B81="","Add claim link; ",IF(COUNTIF(ClaimsTable[Claim ID],B81)=0,"Unknown claim; ",""))&amp;IF(C81="","Add risk ID; ","")&amp;IF(E81="","Describe risk; ","")&amp;IF(F81="","Add control ID; ","")&amp;IF(G81="","Set objective; ","")&amp;IF(H81="","Describe activity; ","")&amp;IF(I81="","Assign owner; ",""))</f>
      </c>
    </row>
    <row r="82" ht="46" customHeight="1">
      <c r="A82" s="11"/>
      <c r="B82" s="11"/>
      <c r="C82" s="11"/>
      <c r="D82" s="11"/>
      <c r="E82" s="11"/>
      <c r="F82" s="11"/>
      <c r="G82" s="11"/>
      <c r="H82" s="11"/>
      <c r="I82" s="11"/>
      <c r="J82" s="11"/>
      <c r="K82" s="11"/>
      <c r="L82" s="22" t="str">
        <f>IF(COUNTA(A82:K82)=0,"",IF(A82="","Add ID; ","")&amp;IF(AND(A82&lt;&gt;"",COUNTIF(ControlsTable[Mapping ID],A82)&gt;1),"Duplicate ID; ","")&amp;IF(B82="","Add claim link; ",IF(COUNTIF(ClaimsTable[Claim ID],B82)=0,"Unknown claim; ",""))&amp;IF(C82="","Add risk ID; ","")&amp;IF(E82="","Describe risk; ","")&amp;IF(F82="","Add control ID; ","")&amp;IF(G82="","Set objective; ","")&amp;IF(H82="","Describe activity; ","")&amp;IF(I82="","Assign owner; ",""))</f>
      </c>
    </row>
    <row r="83" ht="46" customHeight="1">
      <c r="A83" s="11"/>
      <c r="B83" s="11"/>
      <c r="C83" s="11"/>
      <c r="D83" s="11"/>
      <c r="E83" s="11"/>
      <c r="F83" s="11"/>
      <c r="G83" s="11"/>
      <c r="H83" s="11"/>
      <c r="I83" s="11"/>
      <c r="J83" s="11"/>
      <c r="K83" s="11"/>
      <c r="L83" s="22" t="str">
        <f>IF(COUNTA(A83:K83)=0,"",IF(A83="","Add ID; ","")&amp;IF(AND(A83&lt;&gt;"",COUNTIF(ControlsTable[Mapping ID],A83)&gt;1),"Duplicate ID; ","")&amp;IF(B83="","Add claim link; ",IF(COUNTIF(ClaimsTable[Claim ID],B83)=0,"Unknown claim; ",""))&amp;IF(C83="","Add risk ID; ","")&amp;IF(E83="","Describe risk; ","")&amp;IF(F83="","Add control ID; ","")&amp;IF(G83="","Set objective; ","")&amp;IF(H83="","Describe activity; ","")&amp;IF(I83="","Assign owner; ",""))</f>
      </c>
    </row>
    <row r="84" ht="46" customHeight="1">
      <c r="A84" s="11"/>
      <c r="B84" s="11"/>
      <c r="C84" s="11"/>
      <c r="D84" s="11"/>
      <c r="E84" s="11"/>
      <c r="F84" s="11"/>
      <c r="G84" s="11"/>
      <c r="H84" s="11"/>
      <c r="I84" s="11"/>
      <c r="J84" s="11"/>
      <c r="K84" s="11"/>
      <c r="L84" s="22" t="str">
        <f>IF(COUNTA(A84:K84)=0,"",IF(A84="","Add ID; ","")&amp;IF(AND(A84&lt;&gt;"",COUNTIF(ControlsTable[Mapping ID],A84)&gt;1),"Duplicate ID; ","")&amp;IF(B84="","Add claim link; ",IF(COUNTIF(ClaimsTable[Claim ID],B84)=0,"Unknown claim; ",""))&amp;IF(C84="","Add risk ID; ","")&amp;IF(E84="","Describe risk; ","")&amp;IF(F84="","Add control ID; ","")&amp;IF(G84="","Set objective; ","")&amp;IF(H84="","Describe activity; ","")&amp;IF(I84="","Assign owner; ",""))</f>
      </c>
    </row>
    <row r="85" ht="46" customHeight="1">
      <c r="A85" s="11"/>
      <c r="B85" s="11"/>
      <c r="C85" s="11"/>
      <c r="D85" s="11"/>
      <c r="E85" s="11"/>
      <c r="F85" s="11"/>
      <c r="G85" s="11"/>
      <c r="H85" s="11"/>
      <c r="I85" s="11"/>
      <c r="J85" s="11"/>
      <c r="K85" s="11"/>
      <c r="L85" s="22" t="str">
        <f>IF(COUNTA(A85:K85)=0,"",IF(A85="","Add ID; ","")&amp;IF(AND(A85&lt;&gt;"",COUNTIF(ControlsTable[Mapping ID],A85)&gt;1),"Duplicate ID; ","")&amp;IF(B85="","Add claim link; ",IF(COUNTIF(ClaimsTable[Claim ID],B85)=0,"Unknown claim; ",""))&amp;IF(C85="","Add risk ID; ","")&amp;IF(E85="","Describe risk; ","")&amp;IF(F85="","Add control ID; ","")&amp;IF(G85="","Set objective; ","")&amp;IF(H85="","Describe activity; ","")&amp;IF(I85="","Assign owner; ",""))</f>
      </c>
    </row>
    <row r="86" ht="46" customHeight="1">
      <c r="A86" s="11"/>
      <c r="B86" s="11"/>
      <c r="C86" s="11"/>
      <c r="D86" s="11"/>
      <c r="E86" s="11"/>
      <c r="F86" s="11"/>
      <c r="G86" s="11"/>
      <c r="H86" s="11"/>
      <c r="I86" s="11"/>
      <c r="J86" s="11"/>
      <c r="K86" s="11"/>
      <c r="L86" s="22" t="str">
        <f>IF(COUNTA(A86:K86)=0,"",IF(A86="","Add ID; ","")&amp;IF(AND(A86&lt;&gt;"",COUNTIF(ControlsTable[Mapping ID],A86)&gt;1),"Duplicate ID; ","")&amp;IF(B86="","Add claim link; ",IF(COUNTIF(ClaimsTable[Claim ID],B86)=0,"Unknown claim; ",""))&amp;IF(C86="","Add risk ID; ","")&amp;IF(E86="","Describe risk; ","")&amp;IF(F86="","Add control ID; ","")&amp;IF(G86="","Set objective; ","")&amp;IF(H86="","Describe activity; ","")&amp;IF(I86="","Assign owner; ",""))</f>
      </c>
    </row>
    <row r="87" ht="46" customHeight="1">
      <c r="A87" s="11"/>
      <c r="B87" s="11"/>
      <c r="C87" s="11"/>
      <c r="D87" s="11"/>
      <c r="E87" s="11"/>
      <c r="F87" s="11"/>
      <c r="G87" s="11"/>
      <c r="H87" s="11"/>
      <c r="I87" s="11"/>
      <c r="J87" s="11"/>
      <c r="K87" s="11"/>
      <c r="L87" s="22" t="str">
        <f>IF(COUNTA(A87:K87)=0,"",IF(A87="","Add ID; ","")&amp;IF(AND(A87&lt;&gt;"",COUNTIF(ControlsTable[Mapping ID],A87)&gt;1),"Duplicate ID; ","")&amp;IF(B87="","Add claim link; ",IF(COUNTIF(ClaimsTable[Claim ID],B87)=0,"Unknown claim; ",""))&amp;IF(C87="","Add risk ID; ","")&amp;IF(E87="","Describe risk; ","")&amp;IF(F87="","Add control ID; ","")&amp;IF(G87="","Set objective; ","")&amp;IF(H87="","Describe activity; ","")&amp;IF(I87="","Assign owner; ",""))</f>
      </c>
    </row>
    <row r="88" ht="46" customHeight="1">
      <c r="A88" s="11"/>
      <c r="B88" s="11"/>
      <c r="C88" s="11"/>
      <c r="D88" s="11"/>
      <c r="E88" s="11"/>
      <c r="F88" s="11"/>
      <c r="G88" s="11"/>
      <c r="H88" s="11"/>
      <c r="I88" s="11"/>
      <c r="J88" s="11"/>
      <c r="K88" s="11"/>
      <c r="L88" s="22" t="str">
        <f>IF(COUNTA(A88:K88)=0,"",IF(A88="","Add ID; ","")&amp;IF(AND(A88&lt;&gt;"",COUNTIF(ControlsTable[Mapping ID],A88)&gt;1),"Duplicate ID; ","")&amp;IF(B88="","Add claim link; ",IF(COUNTIF(ClaimsTable[Claim ID],B88)=0,"Unknown claim; ",""))&amp;IF(C88="","Add risk ID; ","")&amp;IF(E88="","Describe risk; ","")&amp;IF(F88="","Add control ID; ","")&amp;IF(G88="","Set objective; ","")&amp;IF(H88="","Describe activity; ","")&amp;IF(I88="","Assign owner; ",""))</f>
      </c>
    </row>
    <row r="89" ht="46" customHeight="1">
      <c r="A89" s="11"/>
      <c r="B89" s="11"/>
      <c r="C89" s="11"/>
      <c r="D89" s="11"/>
      <c r="E89" s="11"/>
      <c r="F89" s="11"/>
      <c r="G89" s="11"/>
      <c r="H89" s="11"/>
      <c r="I89" s="11"/>
      <c r="J89" s="11"/>
      <c r="K89" s="11"/>
      <c r="L89" s="22" t="str">
        <f>IF(COUNTA(A89:K89)=0,"",IF(A89="","Add ID; ","")&amp;IF(AND(A89&lt;&gt;"",COUNTIF(ControlsTable[Mapping ID],A89)&gt;1),"Duplicate ID; ","")&amp;IF(B89="","Add claim link; ",IF(COUNTIF(ClaimsTable[Claim ID],B89)=0,"Unknown claim; ",""))&amp;IF(C89="","Add risk ID; ","")&amp;IF(E89="","Describe risk; ","")&amp;IF(F89="","Add control ID; ","")&amp;IF(G89="","Set objective; ","")&amp;IF(H89="","Describe activity; ","")&amp;IF(I89="","Assign owner; ",""))</f>
      </c>
    </row>
    <row r="90" ht="46" customHeight="1">
      <c r="A90" s="11"/>
      <c r="B90" s="11"/>
      <c r="C90" s="11"/>
      <c r="D90" s="11"/>
      <c r="E90" s="11"/>
      <c r="F90" s="11"/>
      <c r="G90" s="11"/>
      <c r="H90" s="11"/>
      <c r="I90" s="11"/>
      <c r="J90" s="11"/>
      <c r="K90" s="11"/>
      <c r="L90" s="22" t="str">
        <f>IF(COUNTA(A90:K90)=0,"",IF(A90="","Add ID; ","")&amp;IF(AND(A90&lt;&gt;"",COUNTIF(ControlsTable[Mapping ID],A90)&gt;1),"Duplicate ID; ","")&amp;IF(B90="","Add claim link; ",IF(COUNTIF(ClaimsTable[Claim ID],B90)=0,"Unknown claim; ",""))&amp;IF(C90="","Add risk ID; ","")&amp;IF(E90="","Describe risk; ","")&amp;IF(F90="","Add control ID; ","")&amp;IF(G90="","Set objective; ","")&amp;IF(H90="","Describe activity; ","")&amp;IF(I90="","Assign owner; ",""))</f>
      </c>
    </row>
    <row r="91" ht="46" customHeight="1">
      <c r="A91" s="11"/>
      <c r="B91" s="11"/>
      <c r="C91" s="11"/>
      <c r="D91" s="11"/>
      <c r="E91" s="11"/>
      <c r="F91" s="11"/>
      <c r="G91" s="11"/>
      <c r="H91" s="11"/>
      <c r="I91" s="11"/>
      <c r="J91" s="11"/>
      <c r="K91" s="11"/>
      <c r="L91" s="22" t="str">
        <f>IF(COUNTA(A91:K91)=0,"",IF(A91="","Add ID; ","")&amp;IF(AND(A91&lt;&gt;"",COUNTIF(ControlsTable[Mapping ID],A91)&gt;1),"Duplicate ID; ","")&amp;IF(B91="","Add claim link; ",IF(COUNTIF(ClaimsTable[Claim ID],B91)=0,"Unknown claim; ",""))&amp;IF(C91="","Add risk ID; ","")&amp;IF(E91="","Describe risk; ","")&amp;IF(F91="","Add control ID; ","")&amp;IF(G91="","Set objective; ","")&amp;IF(H91="","Describe activity; ","")&amp;IF(I91="","Assign owner; ",""))</f>
      </c>
    </row>
    <row r="92" ht="46" customHeight="1">
      <c r="A92" s="11"/>
      <c r="B92" s="11"/>
      <c r="C92" s="11"/>
      <c r="D92" s="11"/>
      <c r="E92" s="11"/>
      <c r="F92" s="11"/>
      <c r="G92" s="11"/>
      <c r="H92" s="11"/>
      <c r="I92" s="11"/>
      <c r="J92" s="11"/>
      <c r="K92" s="11"/>
      <c r="L92" s="22" t="str">
        <f>IF(COUNTA(A92:K92)=0,"",IF(A92="","Add ID; ","")&amp;IF(AND(A92&lt;&gt;"",COUNTIF(ControlsTable[Mapping ID],A92)&gt;1),"Duplicate ID; ","")&amp;IF(B92="","Add claim link; ",IF(COUNTIF(ClaimsTable[Claim ID],B92)=0,"Unknown claim; ",""))&amp;IF(C92="","Add risk ID; ","")&amp;IF(E92="","Describe risk; ","")&amp;IF(F92="","Add control ID; ","")&amp;IF(G92="","Set objective; ","")&amp;IF(H92="","Describe activity; ","")&amp;IF(I92="","Assign owner; ",""))</f>
      </c>
    </row>
    <row r="93" ht="46" customHeight="1">
      <c r="A93" s="11"/>
      <c r="B93" s="11"/>
      <c r="C93" s="11"/>
      <c r="D93" s="11"/>
      <c r="E93" s="11"/>
      <c r="F93" s="11"/>
      <c r="G93" s="11"/>
      <c r="H93" s="11"/>
      <c r="I93" s="11"/>
      <c r="J93" s="11"/>
      <c r="K93" s="11"/>
      <c r="L93" s="22" t="str">
        <f>IF(COUNTA(A93:K93)=0,"",IF(A93="","Add ID; ","")&amp;IF(AND(A93&lt;&gt;"",COUNTIF(ControlsTable[Mapping ID],A93)&gt;1),"Duplicate ID; ","")&amp;IF(B93="","Add claim link; ",IF(COUNTIF(ClaimsTable[Claim ID],B93)=0,"Unknown claim; ",""))&amp;IF(C93="","Add risk ID; ","")&amp;IF(E93="","Describe risk; ","")&amp;IF(F93="","Add control ID; ","")&amp;IF(G93="","Set objective; ","")&amp;IF(H93="","Describe activity; ","")&amp;IF(I93="","Assign owner; ",""))</f>
      </c>
    </row>
    <row r="94" ht="46" customHeight="1">
      <c r="A94" s="11"/>
      <c r="B94" s="11"/>
      <c r="C94" s="11"/>
      <c r="D94" s="11"/>
      <c r="E94" s="11"/>
      <c r="F94" s="11"/>
      <c r="G94" s="11"/>
      <c r="H94" s="11"/>
      <c r="I94" s="11"/>
      <c r="J94" s="11"/>
      <c r="K94" s="11"/>
      <c r="L94" s="22" t="str">
        <f>IF(COUNTA(A94:K94)=0,"",IF(A94="","Add ID; ","")&amp;IF(AND(A94&lt;&gt;"",COUNTIF(ControlsTable[Mapping ID],A94)&gt;1),"Duplicate ID; ","")&amp;IF(B94="","Add claim link; ",IF(COUNTIF(ClaimsTable[Claim ID],B94)=0,"Unknown claim; ",""))&amp;IF(C94="","Add risk ID; ","")&amp;IF(E94="","Describe risk; ","")&amp;IF(F94="","Add control ID; ","")&amp;IF(G94="","Set objective; ","")&amp;IF(H94="","Describe activity; ","")&amp;IF(I94="","Assign owner; ",""))</f>
      </c>
    </row>
    <row r="95" ht="46" customHeight="1">
      <c r="A95" s="11"/>
      <c r="B95" s="11"/>
      <c r="C95" s="11"/>
      <c r="D95" s="11"/>
      <c r="E95" s="11"/>
      <c r="F95" s="11"/>
      <c r="G95" s="11"/>
      <c r="H95" s="11"/>
      <c r="I95" s="11"/>
      <c r="J95" s="11"/>
      <c r="K95" s="11"/>
      <c r="L95" s="22" t="str">
        <f>IF(COUNTA(A95:K95)=0,"",IF(A95="","Add ID; ","")&amp;IF(AND(A95&lt;&gt;"",COUNTIF(ControlsTable[Mapping ID],A95)&gt;1),"Duplicate ID; ","")&amp;IF(B95="","Add claim link; ",IF(COUNTIF(ClaimsTable[Claim ID],B95)=0,"Unknown claim; ",""))&amp;IF(C95="","Add risk ID; ","")&amp;IF(E95="","Describe risk; ","")&amp;IF(F95="","Add control ID; ","")&amp;IF(G95="","Set objective; ","")&amp;IF(H95="","Describe activity; ","")&amp;IF(I95="","Assign owner; ",""))</f>
      </c>
    </row>
    <row r="96" ht="46" customHeight="1">
      <c r="A96" s="11"/>
      <c r="B96" s="11"/>
      <c r="C96" s="11"/>
      <c r="D96" s="11"/>
      <c r="E96" s="11"/>
      <c r="F96" s="11"/>
      <c r="G96" s="11"/>
      <c r="H96" s="11"/>
      <c r="I96" s="11"/>
      <c r="J96" s="11"/>
      <c r="K96" s="11"/>
      <c r="L96" s="22" t="str">
        <f>IF(COUNTA(A96:K96)=0,"",IF(A96="","Add ID; ","")&amp;IF(AND(A96&lt;&gt;"",COUNTIF(ControlsTable[Mapping ID],A96)&gt;1),"Duplicate ID; ","")&amp;IF(B96="","Add claim link; ",IF(COUNTIF(ClaimsTable[Claim ID],B96)=0,"Unknown claim; ",""))&amp;IF(C96="","Add risk ID; ","")&amp;IF(E96="","Describe risk; ","")&amp;IF(F96="","Add control ID; ","")&amp;IF(G96="","Set objective; ","")&amp;IF(H96="","Describe activity; ","")&amp;IF(I96="","Assign owner; ",""))</f>
      </c>
    </row>
    <row r="97" ht="46" customHeight="1">
      <c r="A97" s="11"/>
      <c r="B97" s="11"/>
      <c r="C97" s="11"/>
      <c r="D97" s="11"/>
      <c r="E97" s="11"/>
      <c r="F97" s="11"/>
      <c r="G97" s="11"/>
      <c r="H97" s="11"/>
      <c r="I97" s="11"/>
      <c r="J97" s="11"/>
      <c r="K97" s="11"/>
      <c r="L97" s="22" t="str">
        <f>IF(COUNTA(A97:K97)=0,"",IF(A97="","Add ID; ","")&amp;IF(AND(A97&lt;&gt;"",COUNTIF(ControlsTable[Mapping ID],A97)&gt;1),"Duplicate ID; ","")&amp;IF(B97="","Add claim link; ",IF(COUNTIF(ClaimsTable[Claim ID],B97)=0,"Unknown claim; ",""))&amp;IF(C97="","Add risk ID; ","")&amp;IF(E97="","Describe risk; ","")&amp;IF(F97="","Add control ID; ","")&amp;IF(G97="","Set objective; ","")&amp;IF(H97="","Describe activity; ","")&amp;IF(I97="","Assign owner; ",""))</f>
      </c>
    </row>
    <row r="98" ht="46" customHeight="1">
      <c r="A98" s="11"/>
      <c r="B98" s="11"/>
      <c r="C98" s="11"/>
      <c r="D98" s="11"/>
      <c r="E98" s="11"/>
      <c r="F98" s="11"/>
      <c r="G98" s="11"/>
      <c r="H98" s="11"/>
      <c r="I98" s="11"/>
      <c r="J98" s="11"/>
      <c r="K98" s="11"/>
      <c r="L98" s="22" t="str">
        <f>IF(COUNTA(A98:K98)=0,"",IF(A98="","Add ID; ","")&amp;IF(AND(A98&lt;&gt;"",COUNTIF(ControlsTable[Mapping ID],A98)&gt;1),"Duplicate ID; ","")&amp;IF(B98="","Add claim link; ",IF(COUNTIF(ClaimsTable[Claim ID],B98)=0,"Unknown claim; ",""))&amp;IF(C98="","Add risk ID; ","")&amp;IF(E98="","Describe risk; ","")&amp;IF(F98="","Add control ID; ","")&amp;IF(G98="","Set objective; ","")&amp;IF(H98="","Describe activity; ","")&amp;IF(I98="","Assign owner; ",""))</f>
      </c>
    </row>
    <row r="99" ht="46" customHeight="1">
      <c r="A99" s="11"/>
      <c r="B99" s="11"/>
      <c r="C99" s="11"/>
      <c r="D99" s="11"/>
      <c r="E99" s="11"/>
      <c r="F99" s="11"/>
      <c r="G99" s="11"/>
      <c r="H99" s="11"/>
      <c r="I99" s="11"/>
      <c r="J99" s="11"/>
      <c r="K99" s="11"/>
      <c r="L99" s="22" t="str">
        <f>IF(COUNTA(A99:K99)=0,"",IF(A99="","Add ID; ","")&amp;IF(AND(A99&lt;&gt;"",COUNTIF(ControlsTable[Mapping ID],A99)&gt;1),"Duplicate ID; ","")&amp;IF(B99="","Add claim link; ",IF(COUNTIF(ClaimsTable[Claim ID],B99)=0,"Unknown claim; ",""))&amp;IF(C99="","Add risk ID; ","")&amp;IF(E99="","Describe risk; ","")&amp;IF(F99="","Add control ID; ","")&amp;IF(G99="","Set objective; ","")&amp;IF(H99="","Describe activity; ","")&amp;IF(I99="","Assign owner; ",""))</f>
      </c>
    </row>
    <row r="100" ht="46" customHeight="1">
      <c r="A100" s="11"/>
      <c r="B100" s="11"/>
      <c r="C100" s="11"/>
      <c r="D100" s="11"/>
      <c r="E100" s="11"/>
      <c r="F100" s="11"/>
      <c r="G100" s="11"/>
      <c r="H100" s="11"/>
      <c r="I100" s="11"/>
      <c r="J100" s="11"/>
      <c r="K100" s="11"/>
      <c r="L100" s="22" t="str">
        <f>IF(COUNTA(A100:K100)=0,"",IF(A100="","Add ID; ","")&amp;IF(AND(A100&lt;&gt;"",COUNTIF(ControlsTable[Mapping ID],A100)&gt;1),"Duplicate ID; ","")&amp;IF(B100="","Add claim link; ",IF(COUNTIF(ClaimsTable[Claim ID],B100)=0,"Unknown claim; ",""))&amp;IF(C100="","Add risk ID; ","")&amp;IF(E100="","Describe risk; ","")&amp;IF(F100="","Add control ID; ","")&amp;IF(G100="","Set objective; ","")&amp;IF(H100="","Describe activity; ","")&amp;IF(I100="","Assign owner; ",""))</f>
      </c>
    </row>
    <row r="101" ht="46" customHeight="1">
      <c r="A101" s="11"/>
      <c r="B101" s="11"/>
      <c r="C101" s="11"/>
      <c r="D101" s="11"/>
      <c r="E101" s="11"/>
      <c r="F101" s="11"/>
      <c r="G101" s="11"/>
      <c r="H101" s="11"/>
      <c r="I101" s="11"/>
      <c r="J101" s="11"/>
      <c r="K101" s="11"/>
      <c r="L101" s="22" t="str">
        <f>IF(COUNTA(A101:K101)=0,"",IF(A101="","Add ID; ","")&amp;IF(AND(A101&lt;&gt;"",COUNTIF(ControlsTable[Mapping ID],A101)&gt;1),"Duplicate ID; ","")&amp;IF(B101="","Add claim link; ",IF(COUNTIF(ClaimsTable[Claim ID],B101)=0,"Unknown claim; ",""))&amp;IF(C101="","Add risk ID; ","")&amp;IF(E101="","Describe risk; ","")&amp;IF(F101="","Add control ID; ","")&amp;IF(G101="","Set objective; ","")&amp;IF(H101="","Describe activity; ","")&amp;IF(I101="","Assign owner; ",""))</f>
      </c>
    </row>
    <row r="102" ht="46" customHeight="1">
      <c r="A102" s="11"/>
      <c r="B102" s="11"/>
      <c r="C102" s="11"/>
      <c r="D102" s="11"/>
      <c r="E102" s="11"/>
      <c r="F102" s="11"/>
      <c r="G102" s="11"/>
      <c r="H102" s="11"/>
      <c r="I102" s="11"/>
      <c r="J102" s="11"/>
      <c r="K102" s="11"/>
      <c r="L102" s="22" t="str">
        <f>IF(COUNTA(A102:K102)=0,"",IF(A102="","Add ID; ","")&amp;IF(AND(A102&lt;&gt;"",COUNTIF(ControlsTable[Mapping ID],A102)&gt;1),"Duplicate ID; ","")&amp;IF(B102="","Add claim link; ",IF(COUNTIF(ClaimsTable[Claim ID],B102)=0,"Unknown claim; ",""))&amp;IF(C102="","Add risk ID; ","")&amp;IF(E102="","Describe risk; ","")&amp;IF(F102="","Add control ID; ","")&amp;IF(G102="","Set objective; ","")&amp;IF(H102="","Describe activity; ","")&amp;IF(I102="","Assign owner; ",""))</f>
      </c>
    </row>
    <row r="103" ht="46" customHeight="1">
      <c r="A103" s="11"/>
      <c r="B103" s="11"/>
      <c r="C103" s="11"/>
      <c r="D103" s="11"/>
      <c r="E103" s="11"/>
      <c r="F103" s="11"/>
      <c r="G103" s="11"/>
      <c r="H103" s="11"/>
      <c r="I103" s="11"/>
      <c r="J103" s="11"/>
      <c r="K103" s="11"/>
      <c r="L103" s="22" t="str">
        <f>IF(COUNTA(A103:K103)=0,"",IF(A103="","Add ID; ","")&amp;IF(AND(A103&lt;&gt;"",COUNTIF(ControlsTable[Mapping ID],A103)&gt;1),"Duplicate ID; ","")&amp;IF(B103="","Add claim link; ",IF(COUNTIF(ClaimsTable[Claim ID],B103)=0,"Unknown claim; ",""))&amp;IF(C103="","Add risk ID; ","")&amp;IF(E103="","Describe risk; ","")&amp;IF(F103="","Add control ID; ","")&amp;IF(G103="","Set objective; ","")&amp;IF(H103="","Describe activity; ","")&amp;IF(I103="","Assign owner; ",""))</f>
      </c>
    </row>
    <row r="104" ht="46" customHeight="1">
      <c r="A104" s="11"/>
      <c r="B104" s="11"/>
      <c r="C104" s="11"/>
      <c r="D104" s="11"/>
      <c r="E104" s="11"/>
      <c r="F104" s="11"/>
      <c r="G104" s="11"/>
      <c r="H104" s="11"/>
      <c r="I104" s="11"/>
      <c r="J104" s="11"/>
      <c r="K104" s="11"/>
      <c r="L104" s="22" t="str">
        <f>IF(COUNTA(A104:K104)=0,"",IF(A104="","Add ID; ","")&amp;IF(AND(A104&lt;&gt;"",COUNTIF(ControlsTable[Mapping ID],A104)&gt;1),"Duplicate ID; ","")&amp;IF(B104="","Add claim link; ",IF(COUNTIF(ClaimsTable[Claim ID],B104)=0,"Unknown claim; ",""))&amp;IF(C104="","Add risk ID; ","")&amp;IF(E104="","Describe risk; ","")&amp;IF(F104="","Add control ID; ","")&amp;IF(G104="","Set objective; ","")&amp;IF(H104="","Describe activity; ","")&amp;IF(I104="","Assign owner; ",""))</f>
      </c>
    </row>
    <row r="105" ht="46" customHeight="1">
      <c r="A105" s="11"/>
      <c r="B105" s="11"/>
      <c r="C105" s="11"/>
      <c r="D105" s="11"/>
      <c r="E105" s="11"/>
      <c r="F105" s="11"/>
      <c r="G105" s="11"/>
      <c r="H105" s="11"/>
      <c r="I105" s="11"/>
      <c r="J105" s="11"/>
      <c r="K105" s="11"/>
      <c r="L105" s="22" t="str">
        <f>IF(COUNTA(A105:K105)=0,"",IF(A105="","Add ID; ","")&amp;IF(AND(A105&lt;&gt;"",COUNTIF(ControlsTable[Mapping ID],A105)&gt;1),"Duplicate ID; ","")&amp;IF(B105="","Add claim link; ",IF(COUNTIF(ClaimsTable[Claim ID],B105)=0,"Unknown claim; ",""))&amp;IF(C105="","Add risk ID; ","")&amp;IF(E105="","Describe risk; ","")&amp;IF(F105="","Add control ID; ","")&amp;IF(G105="","Set objective; ","")&amp;IF(H105="","Describe activity; ","")&amp;IF(I105="","Assign owner; ",""))</f>
      </c>
    </row>
  </sheetData>
  <mergeCells>
    <mergeCell ref="A1:H1"/>
    <mergeCell ref="A2:H2"/>
  </mergeCells>
  <conditionalFormatting sqref="L6:L105">
    <cfRule type="expression" dxfId="1" priority="1">
      <formula>LEN(L6)&gt;0</formula>
    </cfRule>
  </conditionalFormatting>
  <hyperlinks>
    <hyperlink ref="A3" location="'Start Here'!A1"/>
    <hyperlink ref="D3" location="'Field Guide'!A62"/>
    <hyperlink ref="G3" location="'Worked Example'!A1"/>
  </hyperlinks>
  <pageMargins left="0.7" right="0.7" top="0.75" bottom="0.75" header="0.3" footer="0.3"/>
  <tableParts count="1">
    <tablePart r:id="R3fe796d664b24d17"/>
  </tableParts>
</worksheet>
</file>

<file path=xl/worksheets/sheet6.xml><?xml version="1.0" encoding="utf-8"?>
<worksheet xmlns="http://schemas.openxmlformats.org/spreadsheetml/2006/main" xmlns:r="http://schemas.openxmlformats.org/officeDocument/2006/relationships">
  <sheetPr>
    <tabColor rgb="FF2563EB"/>
  </sheetPr>
  <sheetViews>
    <sheetView showGridLines="0" workbookViewId="0" zoomScale="100">
      <pane xSplit="2" ySplit="5" topLeftCell="C6" activePane="bottomRight" state="frozen"/>
    </sheetView>
  </sheetViews>
  <sheetFormatPr defaultRowHeight="15"/>
  <cols>
    <col min="1" max="1" width="16" hidden="0" customWidth="1"/>
    <col min="2" max="2" width="16" hidden="0" customWidth="1"/>
    <col min="3" max="3" width="39" hidden="0" customWidth="1"/>
    <col min="4" max="4" width="40" hidden="0" customWidth="1"/>
    <col min="5" max="5" width="24" hidden="0" customWidth="1"/>
    <col min="6" max="6" width="28" hidden="0" customWidth="1"/>
    <col min="7" max="7" width="28" hidden="0" customWidth="1"/>
    <col min="8" max="8" width="22" hidden="0" customWidth="1"/>
    <col min="9" max="9" width="38" hidden="0" customWidth="1"/>
    <col min="10" max="10" width="22" hidden="0" customWidth="1"/>
    <col min="11" max="11" width="22" hidden="0" customWidth="1"/>
    <col min="12" max="12" width="23" hidden="0" customWidth="1"/>
    <col min="13" max="13" width="18" hidden="0" customWidth="1"/>
    <col min="14" max="14" width="24" hidden="0" customWidth="1"/>
    <col min="15" max="15" width="34" hidden="0" customWidth="1"/>
  </cols>
  <sheetData>
    <row r="1" ht="32" customHeight="1">
      <c r="A1" s="3" t="str">
        <v>Evidence</v>
      </c>
      <c r="B1" s="63"/>
      <c r="C1" s="63"/>
      <c r="D1" s="63"/>
      <c r="E1" s="63"/>
      <c r="F1" s="63"/>
      <c r="G1" s="63"/>
      <c r="H1" s="63"/>
      <c r="I1" s="2"/>
      <c r="J1" s="2"/>
      <c r="K1" s="2"/>
      <c r="L1" s="2"/>
      <c r="M1" s="2"/>
      <c r="N1" s="2"/>
      <c r="O1" s="2"/>
    </row>
    <row r="2" ht="48" customHeight="1">
      <c r="A2" s="64" t="str">
        <v>Record the artifact and its origin. One claim per row; use separate Evidence IDs and the same root when reusing an artifact.</v>
      </c>
      <c r="B2" s="25"/>
      <c r="C2" s="25"/>
      <c r="D2" s="25"/>
      <c r="E2" s="25"/>
      <c r="F2" s="25"/>
      <c r="G2" s="25"/>
      <c r="H2" s="25"/>
      <c r="I2" s="2"/>
      <c r="J2" s="2"/>
      <c r="K2" s="2"/>
      <c r="L2" s="2"/>
      <c r="M2" s="2"/>
      <c r="N2" s="2"/>
      <c r="O2" s="2"/>
    </row>
    <row r="3" ht="32" customHeight="1">
      <c r="A3" s="5" t="str">
        <v>Start Here</v>
      </c>
      <c r="B3" s="2"/>
      <c r="C3" s="2"/>
      <c r="D3" s="5" t="str">
        <v>Field Guide — examples and required fields</v>
      </c>
      <c r="E3" s="2"/>
      <c r="F3" s="2"/>
      <c r="G3" s="5" t="str">
        <v>Worked Example — complete review</v>
      </c>
      <c r="H3" s="2"/>
      <c r="I3" s="2"/>
      <c r="J3" s="2"/>
      <c r="K3" s="2"/>
      <c r="L3" s="2"/>
      <c r="M3" s="2"/>
      <c r="N3" s="2"/>
      <c r="O3" s="2"/>
    </row>
    <row r="4">
      <c r="A4" s="2"/>
      <c r="B4" s="2"/>
      <c r="C4" s="2"/>
      <c r="D4" s="2"/>
      <c r="E4" s="2"/>
      <c r="F4" s="2"/>
      <c r="G4" s="2"/>
      <c r="H4" s="2"/>
      <c r="I4" s="2"/>
      <c r="J4" s="2"/>
      <c r="K4" s="2"/>
      <c r="L4" s="2"/>
      <c r="M4" s="2"/>
      <c r="N4" s="2"/>
      <c r="O4" s="2"/>
    </row>
    <row r="5" ht="42" customHeight="1">
      <c r="A5" s="9" t="str">
        <v>Evidence ID</v>
      </c>
      <c r="B5" s="9" t="str">
        <v>Claim ID</v>
      </c>
      <c r="C5" s="9" t="str">
        <v>Artifact / description</v>
      </c>
      <c r="D5" s="9" t="str">
        <v>Location / reference</v>
      </c>
      <c r="E5" s="9" t="str">
        <v>Evidence owner</v>
      </c>
      <c r="F5" s="9" t="str">
        <v>System / config version</v>
      </c>
      <c r="G5" s="9" t="str">
        <v>Period covered</v>
      </c>
      <c r="H5" s="9" t="str">
        <v>Evidence root ID</v>
      </c>
      <c r="I5" s="9" t="str">
        <v>Derived from / shared source</v>
      </c>
      <c r="J5" s="9" t="str">
        <v>Scope fit</v>
      </c>
      <c r="K5" s="9" t="str">
        <v>Integrity</v>
      </c>
      <c r="L5" s="9" t="str">
        <v>Supports claim?</v>
      </c>
      <c r="M5" s="9" t="str">
        <v>Assessed on</v>
      </c>
      <c r="N5" s="9" t="str">
        <v>Reviewer</v>
      </c>
      <c r="O5" s="9" t="str">
        <v>Record check (auto)</v>
      </c>
    </row>
    <row r="6" ht="46" customHeight="1">
      <c r="A6" s="11"/>
      <c r="B6" s="11"/>
      <c r="C6" s="11"/>
      <c r="D6" s="11"/>
      <c r="E6" s="11"/>
      <c r="F6" s="11"/>
      <c r="G6" s="11"/>
      <c r="H6" s="11"/>
      <c r="I6" s="11"/>
      <c r="J6" s="11"/>
      <c r="K6" s="11"/>
      <c r="L6" s="11"/>
      <c r="M6" s="23"/>
      <c r="N6" s="11"/>
      <c r="O6" s="22" t="str">
        <f>IF(COUNTA(A6:N6)=0,"",IF(A6="","Add ID; ","")&amp;IF(AND(A6&lt;&gt;"",COUNTIF(EvidenceTable[Evidence ID],A6)&gt;1),"Duplicate ID; ","")&amp;IF(B6="","Add claim link; ",IF(COUNTIF(ClaimsTable[Claim ID],B6)=0,"Unknown claim; ",""))&amp;IF(C6="","Describe artifact; ","")&amp;IF(D6="","Add reference; ","")&amp;IF(E6="","Assign owner; ","")&amp;IF(F6="","Record version; ","")&amp;IF(G6="","Define period; ","")&amp;IF(H6="","Identify root; ","")&amp;IF(J6="","Assess scope fit; ","")&amp;IF(K6="","Assess integrity; ","")&amp;IF(L6="","Record support; ","")&amp;IF(M6="","Add assessment date; ","")&amp;IF(N6="","Assign reviewer; ",""))</f>
      </c>
    </row>
    <row r="7" ht="46" customHeight="1">
      <c r="A7" s="11"/>
      <c r="B7" s="11"/>
      <c r="C7" s="11"/>
      <c r="D7" s="11"/>
      <c r="E7" s="11"/>
      <c r="F7" s="11"/>
      <c r="G7" s="11"/>
      <c r="H7" s="11"/>
      <c r="I7" s="11"/>
      <c r="J7" s="11"/>
      <c r="K7" s="11"/>
      <c r="L7" s="11"/>
      <c r="M7" s="23"/>
      <c r="N7" s="11"/>
      <c r="O7" s="22" t="str">
        <f>IF(COUNTA(A7:N7)=0,"",IF(A7="","Add ID; ","")&amp;IF(AND(A7&lt;&gt;"",COUNTIF(EvidenceTable[Evidence ID],A7)&gt;1),"Duplicate ID; ","")&amp;IF(B7="","Add claim link; ",IF(COUNTIF(ClaimsTable[Claim ID],B7)=0,"Unknown claim; ",""))&amp;IF(C7="","Describe artifact; ","")&amp;IF(D7="","Add reference; ","")&amp;IF(E7="","Assign owner; ","")&amp;IF(F7="","Record version; ","")&amp;IF(G7="","Define period; ","")&amp;IF(H7="","Identify root; ","")&amp;IF(J7="","Assess scope fit; ","")&amp;IF(K7="","Assess integrity; ","")&amp;IF(L7="","Record support; ","")&amp;IF(M7="","Add assessment date; ","")&amp;IF(N7="","Assign reviewer; ",""))</f>
      </c>
    </row>
    <row r="8" ht="46" customHeight="1">
      <c r="A8" s="11"/>
      <c r="B8" s="11"/>
      <c r="C8" s="11"/>
      <c r="D8" s="11"/>
      <c r="E8" s="11"/>
      <c r="F8" s="11"/>
      <c r="G8" s="11"/>
      <c r="H8" s="11"/>
      <c r="I8" s="11"/>
      <c r="J8" s="11"/>
      <c r="K8" s="11"/>
      <c r="L8" s="11"/>
      <c r="M8" s="23"/>
      <c r="N8" s="11"/>
      <c r="O8" s="22" t="str">
        <f>IF(COUNTA(A8:N8)=0,"",IF(A8="","Add ID; ","")&amp;IF(AND(A8&lt;&gt;"",COUNTIF(EvidenceTable[Evidence ID],A8)&gt;1),"Duplicate ID; ","")&amp;IF(B8="","Add claim link; ",IF(COUNTIF(ClaimsTable[Claim ID],B8)=0,"Unknown claim; ",""))&amp;IF(C8="","Describe artifact; ","")&amp;IF(D8="","Add reference; ","")&amp;IF(E8="","Assign owner; ","")&amp;IF(F8="","Record version; ","")&amp;IF(G8="","Define period; ","")&amp;IF(H8="","Identify root; ","")&amp;IF(J8="","Assess scope fit; ","")&amp;IF(K8="","Assess integrity; ","")&amp;IF(L8="","Record support; ","")&amp;IF(M8="","Add assessment date; ","")&amp;IF(N8="","Assign reviewer; ",""))</f>
      </c>
    </row>
    <row r="9" ht="46" customHeight="1">
      <c r="A9" s="11"/>
      <c r="B9" s="11"/>
      <c r="C9" s="11"/>
      <c r="D9" s="11"/>
      <c r="E9" s="11"/>
      <c r="F9" s="11"/>
      <c r="G9" s="11"/>
      <c r="H9" s="11"/>
      <c r="I9" s="11"/>
      <c r="J9" s="11"/>
      <c r="K9" s="11"/>
      <c r="L9" s="11"/>
      <c r="M9" s="23"/>
      <c r="N9" s="11"/>
      <c r="O9" s="22" t="str">
        <f>IF(COUNTA(A9:N9)=0,"",IF(A9="","Add ID; ","")&amp;IF(AND(A9&lt;&gt;"",COUNTIF(EvidenceTable[Evidence ID],A9)&gt;1),"Duplicate ID; ","")&amp;IF(B9="","Add claim link; ",IF(COUNTIF(ClaimsTable[Claim ID],B9)=0,"Unknown claim; ",""))&amp;IF(C9="","Describe artifact; ","")&amp;IF(D9="","Add reference; ","")&amp;IF(E9="","Assign owner; ","")&amp;IF(F9="","Record version; ","")&amp;IF(G9="","Define period; ","")&amp;IF(H9="","Identify root; ","")&amp;IF(J9="","Assess scope fit; ","")&amp;IF(K9="","Assess integrity; ","")&amp;IF(L9="","Record support; ","")&amp;IF(M9="","Add assessment date; ","")&amp;IF(N9="","Assign reviewer; ",""))</f>
      </c>
    </row>
    <row r="10" ht="46" customHeight="1">
      <c r="A10" s="11"/>
      <c r="B10" s="11"/>
      <c r="C10" s="11"/>
      <c r="D10" s="11"/>
      <c r="E10" s="11"/>
      <c r="F10" s="11"/>
      <c r="G10" s="11"/>
      <c r="H10" s="11"/>
      <c r="I10" s="11"/>
      <c r="J10" s="11"/>
      <c r="K10" s="11"/>
      <c r="L10" s="11"/>
      <c r="M10" s="23"/>
      <c r="N10" s="11"/>
      <c r="O10" s="22" t="str">
        <f>IF(COUNTA(A10:N10)=0,"",IF(A10="","Add ID; ","")&amp;IF(AND(A10&lt;&gt;"",COUNTIF(EvidenceTable[Evidence ID],A10)&gt;1),"Duplicate ID; ","")&amp;IF(B10="","Add claim link; ",IF(COUNTIF(ClaimsTable[Claim ID],B10)=0,"Unknown claim; ",""))&amp;IF(C10="","Describe artifact; ","")&amp;IF(D10="","Add reference; ","")&amp;IF(E10="","Assign owner; ","")&amp;IF(F10="","Record version; ","")&amp;IF(G10="","Define period; ","")&amp;IF(H10="","Identify root; ","")&amp;IF(J10="","Assess scope fit; ","")&amp;IF(K10="","Assess integrity; ","")&amp;IF(L10="","Record support; ","")&amp;IF(M10="","Add assessment date; ","")&amp;IF(N10="","Assign reviewer; ",""))</f>
      </c>
    </row>
    <row r="11" ht="46" customHeight="1">
      <c r="A11" s="11"/>
      <c r="B11" s="11"/>
      <c r="C11" s="11"/>
      <c r="D11" s="11"/>
      <c r="E11" s="11"/>
      <c r="F11" s="11"/>
      <c r="G11" s="11"/>
      <c r="H11" s="11"/>
      <c r="I11" s="11"/>
      <c r="J11" s="11"/>
      <c r="K11" s="11"/>
      <c r="L11" s="11"/>
      <c r="M11" s="23"/>
      <c r="N11" s="11"/>
      <c r="O11" s="22" t="str">
        <f>IF(COUNTA(A11:N11)=0,"",IF(A11="","Add ID; ","")&amp;IF(AND(A11&lt;&gt;"",COUNTIF(EvidenceTable[Evidence ID],A11)&gt;1),"Duplicate ID; ","")&amp;IF(B11="","Add claim link; ",IF(COUNTIF(ClaimsTable[Claim ID],B11)=0,"Unknown claim; ",""))&amp;IF(C11="","Describe artifact; ","")&amp;IF(D11="","Add reference; ","")&amp;IF(E11="","Assign owner; ","")&amp;IF(F11="","Record version; ","")&amp;IF(G11="","Define period; ","")&amp;IF(H11="","Identify root; ","")&amp;IF(J11="","Assess scope fit; ","")&amp;IF(K11="","Assess integrity; ","")&amp;IF(L11="","Record support; ","")&amp;IF(M11="","Add assessment date; ","")&amp;IF(N11="","Assign reviewer; ",""))</f>
      </c>
    </row>
    <row r="12" ht="46" customHeight="1">
      <c r="A12" s="11"/>
      <c r="B12" s="11"/>
      <c r="C12" s="11"/>
      <c r="D12" s="11"/>
      <c r="E12" s="11"/>
      <c r="F12" s="11"/>
      <c r="G12" s="11"/>
      <c r="H12" s="11"/>
      <c r="I12" s="11"/>
      <c r="J12" s="11"/>
      <c r="K12" s="11"/>
      <c r="L12" s="11"/>
      <c r="M12" s="23"/>
      <c r="N12" s="11"/>
      <c r="O12" s="22" t="str">
        <f>IF(COUNTA(A12:N12)=0,"",IF(A12="","Add ID; ","")&amp;IF(AND(A12&lt;&gt;"",COUNTIF(EvidenceTable[Evidence ID],A12)&gt;1),"Duplicate ID; ","")&amp;IF(B12="","Add claim link; ",IF(COUNTIF(ClaimsTable[Claim ID],B12)=0,"Unknown claim; ",""))&amp;IF(C12="","Describe artifact; ","")&amp;IF(D12="","Add reference; ","")&amp;IF(E12="","Assign owner; ","")&amp;IF(F12="","Record version; ","")&amp;IF(G12="","Define period; ","")&amp;IF(H12="","Identify root; ","")&amp;IF(J12="","Assess scope fit; ","")&amp;IF(K12="","Assess integrity; ","")&amp;IF(L12="","Record support; ","")&amp;IF(M12="","Add assessment date; ","")&amp;IF(N12="","Assign reviewer; ",""))</f>
      </c>
    </row>
    <row r="13" ht="46" customHeight="1">
      <c r="A13" s="11"/>
      <c r="B13" s="11"/>
      <c r="C13" s="11"/>
      <c r="D13" s="11"/>
      <c r="E13" s="11"/>
      <c r="F13" s="11"/>
      <c r="G13" s="11"/>
      <c r="H13" s="11"/>
      <c r="I13" s="11"/>
      <c r="J13" s="11"/>
      <c r="K13" s="11"/>
      <c r="L13" s="11"/>
      <c r="M13" s="23"/>
      <c r="N13" s="11"/>
      <c r="O13" s="22" t="str">
        <f>IF(COUNTA(A13:N13)=0,"",IF(A13="","Add ID; ","")&amp;IF(AND(A13&lt;&gt;"",COUNTIF(EvidenceTable[Evidence ID],A13)&gt;1),"Duplicate ID; ","")&amp;IF(B13="","Add claim link; ",IF(COUNTIF(ClaimsTable[Claim ID],B13)=0,"Unknown claim; ",""))&amp;IF(C13="","Describe artifact; ","")&amp;IF(D13="","Add reference; ","")&amp;IF(E13="","Assign owner; ","")&amp;IF(F13="","Record version; ","")&amp;IF(G13="","Define period; ","")&amp;IF(H13="","Identify root; ","")&amp;IF(J13="","Assess scope fit; ","")&amp;IF(K13="","Assess integrity; ","")&amp;IF(L13="","Record support; ","")&amp;IF(M13="","Add assessment date; ","")&amp;IF(N13="","Assign reviewer; ",""))</f>
      </c>
    </row>
    <row r="14" ht="46" customHeight="1">
      <c r="A14" s="11"/>
      <c r="B14" s="11"/>
      <c r="C14" s="11"/>
      <c r="D14" s="11"/>
      <c r="E14" s="11"/>
      <c r="F14" s="11"/>
      <c r="G14" s="11"/>
      <c r="H14" s="11"/>
      <c r="I14" s="11"/>
      <c r="J14" s="11"/>
      <c r="K14" s="11"/>
      <c r="L14" s="11"/>
      <c r="M14" s="23"/>
      <c r="N14" s="11"/>
      <c r="O14" s="22" t="str">
        <f>IF(COUNTA(A14:N14)=0,"",IF(A14="","Add ID; ","")&amp;IF(AND(A14&lt;&gt;"",COUNTIF(EvidenceTable[Evidence ID],A14)&gt;1),"Duplicate ID; ","")&amp;IF(B14="","Add claim link; ",IF(COUNTIF(ClaimsTable[Claim ID],B14)=0,"Unknown claim; ",""))&amp;IF(C14="","Describe artifact; ","")&amp;IF(D14="","Add reference; ","")&amp;IF(E14="","Assign owner; ","")&amp;IF(F14="","Record version; ","")&amp;IF(G14="","Define period; ","")&amp;IF(H14="","Identify root; ","")&amp;IF(J14="","Assess scope fit; ","")&amp;IF(K14="","Assess integrity; ","")&amp;IF(L14="","Record support; ","")&amp;IF(M14="","Add assessment date; ","")&amp;IF(N14="","Assign reviewer; ",""))</f>
      </c>
    </row>
    <row r="15" ht="46" customHeight="1">
      <c r="A15" s="11"/>
      <c r="B15" s="11"/>
      <c r="C15" s="11"/>
      <c r="D15" s="11"/>
      <c r="E15" s="11"/>
      <c r="F15" s="11"/>
      <c r="G15" s="11"/>
      <c r="H15" s="11"/>
      <c r="I15" s="11"/>
      <c r="J15" s="11"/>
      <c r="K15" s="11"/>
      <c r="L15" s="11"/>
      <c r="M15" s="23"/>
      <c r="N15" s="11"/>
      <c r="O15" s="22" t="str">
        <f>IF(COUNTA(A15:N15)=0,"",IF(A15="","Add ID; ","")&amp;IF(AND(A15&lt;&gt;"",COUNTIF(EvidenceTable[Evidence ID],A15)&gt;1),"Duplicate ID; ","")&amp;IF(B15="","Add claim link; ",IF(COUNTIF(ClaimsTable[Claim ID],B15)=0,"Unknown claim; ",""))&amp;IF(C15="","Describe artifact; ","")&amp;IF(D15="","Add reference; ","")&amp;IF(E15="","Assign owner; ","")&amp;IF(F15="","Record version; ","")&amp;IF(G15="","Define period; ","")&amp;IF(H15="","Identify root; ","")&amp;IF(J15="","Assess scope fit; ","")&amp;IF(K15="","Assess integrity; ","")&amp;IF(L15="","Record support; ","")&amp;IF(M15="","Add assessment date; ","")&amp;IF(N15="","Assign reviewer; ",""))</f>
      </c>
    </row>
    <row r="16" ht="46" customHeight="1">
      <c r="A16" s="11"/>
      <c r="B16" s="11"/>
      <c r="C16" s="11"/>
      <c r="D16" s="11"/>
      <c r="E16" s="11"/>
      <c r="F16" s="11"/>
      <c r="G16" s="11"/>
      <c r="H16" s="11"/>
      <c r="I16" s="11"/>
      <c r="J16" s="11"/>
      <c r="K16" s="11"/>
      <c r="L16" s="11"/>
      <c r="M16" s="23"/>
      <c r="N16" s="11"/>
      <c r="O16" s="22" t="str">
        <f>IF(COUNTA(A16:N16)=0,"",IF(A16="","Add ID; ","")&amp;IF(AND(A16&lt;&gt;"",COUNTIF(EvidenceTable[Evidence ID],A16)&gt;1),"Duplicate ID; ","")&amp;IF(B16="","Add claim link; ",IF(COUNTIF(ClaimsTable[Claim ID],B16)=0,"Unknown claim; ",""))&amp;IF(C16="","Describe artifact; ","")&amp;IF(D16="","Add reference; ","")&amp;IF(E16="","Assign owner; ","")&amp;IF(F16="","Record version; ","")&amp;IF(G16="","Define period; ","")&amp;IF(H16="","Identify root; ","")&amp;IF(J16="","Assess scope fit; ","")&amp;IF(K16="","Assess integrity; ","")&amp;IF(L16="","Record support; ","")&amp;IF(M16="","Add assessment date; ","")&amp;IF(N16="","Assign reviewer; ",""))</f>
      </c>
    </row>
    <row r="17" ht="46" customHeight="1">
      <c r="A17" s="11"/>
      <c r="B17" s="11"/>
      <c r="C17" s="11"/>
      <c r="D17" s="11"/>
      <c r="E17" s="11"/>
      <c r="F17" s="11"/>
      <c r="G17" s="11"/>
      <c r="H17" s="11"/>
      <c r="I17" s="11"/>
      <c r="J17" s="11"/>
      <c r="K17" s="11"/>
      <c r="L17" s="11"/>
      <c r="M17" s="23"/>
      <c r="N17" s="11"/>
      <c r="O17" s="22" t="str">
        <f>IF(COUNTA(A17:N17)=0,"",IF(A17="","Add ID; ","")&amp;IF(AND(A17&lt;&gt;"",COUNTIF(EvidenceTable[Evidence ID],A17)&gt;1),"Duplicate ID; ","")&amp;IF(B17="","Add claim link; ",IF(COUNTIF(ClaimsTable[Claim ID],B17)=0,"Unknown claim; ",""))&amp;IF(C17="","Describe artifact; ","")&amp;IF(D17="","Add reference; ","")&amp;IF(E17="","Assign owner; ","")&amp;IF(F17="","Record version; ","")&amp;IF(G17="","Define period; ","")&amp;IF(H17="","Identify root; ","")&amp;IF(J17="","Assess scope fit; ","")&amp;IF(K17="","Assess integrity; ","")&amp;IF(L17="","Record support; ","")&amp;IF(M17="","Add assessment date; ","")&amp;IF(N17="","Assign reviewer; ",""))</f>
      </c>
    </row>
    <row r="18" ht="46" customHeight="1">
      <c r="A18" s="11"/>
      <c r="B18" s="11"/>
      <c r="C18" s="11"/>
      <c r="D18" s="11"/>
      <c r="E18" s="11"/>
      <c r="F18" s="11"/>
      <c r="G18" s="11"/>
      <c r="H18" s="11"/>
      <c r="I18" s="11"/>
      <c r="J18" s="11"/>
      <c r="K18" s="11"/>
      <c r="L18" s="11"/>
      <c r="M18" s="23"/>
      <c r="N18" s="11"/>
      <c r="O18" s="22" t="str">
        <f>IF(COUNTA(A18:N18)=0,"",IF(A18="","Add ID; ","")&amp;IF(AND(A18&lt;&gt;"",COUNTIF(EvidenceTable[Evidence ID],A18)&gt;1),"Duplicate ID; ","")&amp;IF(B18="","Add claim link; ",IF(COUNTIF(ClaimsTable[Claim ID],B18)=0,"Unknown claim; ",""))&amp;IF(C18="","Describe artifact; ","")&amp;IF(D18="","Add reference; ","")&amp;IF(E18="","Assign owner; ","")&amp;IF(F18="","Record version; ","")&amp;IF(G18="","Define period; ","")&amp;IF(H18="","Identify root; ","")&amp;IF(J18="","Assess scope fit; ","")&amp;IF(K18="","Assess integrity; ","")&amp;IF(L18="","Record support; ","")&amp;IF(M18="","Add assessment date; ","")&amp;IF(N18="","Assign reviewer; ",""))</f>
      </c>
    </row>
    <row r="19" ht="46" customHeight="1">
      <c r="A19" s="11"/>
      <c r="B19" s="11"/>
      <c r="C19" s="11"/>
      <c r="D19" s="11"/>
      <c r="E19" s="11"/>
      <c r="F19" s="11"/>
      <c r="G19" s="11"/>
      <c r="H19" s="11"/>
      <c r="I19" s="11"/>
      <c r="J19" s="11"/>
      <c r="K19" s="11"/>
      <c r="L19" s="11"/>
      <c r="M19" s="23"/>
      <c r="N19" s="11"/>
      <c r="O19" s="22" t="str">
        <f>IF(COUNTA(A19:N19)=0,"",IF(A19="","Add ID; ","")&amp;IF(AND(A19&lt;&gt;"",COUNTIF(EvidenceTable[Evidence ID],A19)&gt;1),"Duplicate ID; ","")&amp;IF(B19="","Add claim link; ",IF(COUNTIF(ClaimsTable[Claim ID],B19)=0,"Unknown claim; ",""))&amp;IF(C19="","Describe artifact; ","")&amp;IF(D19="","Add reference; ","")&amp;IF(E19="","Assign owner; ","")&amp;IF(F19="","Record version; ","")&amp;IF(G19="","Define period; ","")&amp;IF(H19="","Identify root; ","")&amp;IF(J19="","Assess scope fit; ","")&amp;IF(K19="","Assess integrity; ","")&amp;IF(L19="","Record support; ","")&amp;IF(M19="","Add assessment date; ","")&amp;IF(N19="","Assign reviewer; ",""))</f>
      </c>
    </row>
    <row r="20" ht="46" customHeight="1">
      <c r="A20" s="11"/>
      <c r="B20" s="11"/>
      <c r="C20" s="11"/>
      <c r="D20" s="11"/>
      <c r="E20" s="11"/>
      <c r="F20" s="11"/>
      <c r="G20" s="11"/>
      <c r="H20" s="11"/>
      <c r="I20" s="11"/>
      <c r="J20" s="11"/>
      <c r="K20" s="11"/>
      <c r="L20" s="11"/>
      <c r="M20" s="23"/>
      <c r="N20" s="11"/>
      <c r="O20" s="22" t="str">
        <f>IF(COUNTA(A20:N20)=0,"",IF(A20="","Add ID; ","")&amp;IF(AND(A20&lt;&gt;"",COUNTIF(EvidenceTable[Evidence ID],A20)&gt;1),"Duplicate ID; ","")&amp;IF(B20="","Add claim link; ",IF(COUNTIF(ClaimsTable[Claim ID],B20)=0,"Unknown claim; ",""))&amp;IF(C20="","Describe artifact; ","")&amp;IF(D20="","Add reference; ","")&amp;IF(E20="","Assign owner; ","")&amp;IF(F20="","Record version; ","")&amp;IF(G20="","Define period; ","")&amp;IF(H20="","Identify root; ","")&amp;IF(J20="","Assess scope fit; ","")&amp;IF(K20="","Assess integrity; ","")&amp;IF(L20="","Record support; ","")&amp;IF(M20="","Add assessment date; ","")&amp;IF(N20="","Assign reviewer; ",""))</f>
      </c>
    </row>
    <row r="21" ht="46" customHeight="1">
      <c r="A21" s="11"/>
      <c r="B21" s="11"/>
      <c r="C21" s="11"/>
      <c r="D21" s="11"/>
      <c r="E21" s="11"/>
      <c r="F21" s="11"/>
      <c r="G21" s="11"/>
      <c r="H21" s="11"/>
      <c r="I21" s="11"/>
      <c r="J21" s="11"/>
      <c r="K21" s="11"/>
      <c r="L21" s="11"/>
      <c r="M21" s="23"/>
      <c r="N21" s="11"/>
      <c r="O21" s="22" t="str">
        <f>IF(COUNTA(A21:N21)=0,"",IF(A21="","Add ID; ","")&amp;IF(AND(A21&lt;&gt;"",COUNTIF(EvidenceTable[Evidence ID],A21)&gt;1),"Duplicate ID; ","")&amp;IF(B21="","Add claim link; ",IF(COUNTIF(ClaimsTable[Claim ID],B21)=0,"Unknown claim; ",""))&amp;IF(C21="","Describe artifact; ","")&amp;IF(D21="","Add reference; ","")&amp;IF(E21="","Assign owner; ","")&amp;IF(F21="","Record version; ","")&amp;IF(G21="","Define period; ","")&amp;IF(H21="","Identify root; ","")&amp;IF(J21="","Assess scope fit; ","")&amp;IF(K21="","Assess integrity; ","")&amp;IF(L21="","Record support; ","")&amp;IF(M21="","Add assessment date; ","")&amp;IF(N21="","Assign reviewer; ",""))</f>
      </c>
    </row>
    <row r="22" ht="46" customHeight="1">
      <c r="A22" s="11"/>
      <c r="B22" s="11"/>
      <c r="C22" s="11"/>
      <c r="D22" s="11"/>
      <c r="E22" s="11"/>
      <c r="F22" s="11"/>
      <c r="G22" s="11"/>
      <c r="H22" s="11"/>
      <c r="I22" s="11"/>
      <c r="J22" s="11"/>
      <c r="K22" s="11"/>
      <c r="L22" s="11"/>
      <c r="M22" s="23"/>
      <c r="N22" s="11"/>
      <c r="O22" s="22" t="str">
        <f>IF(COUNTA(A22:N22)=0,"",IF(A22="","Add ID; ","")&amp;IF(AND(A22&lt;&gt;"",COUNTIF(EvidenceTable[Evidence ID],A22)&gt;1),"Duplicate ID; ","")&amp;IF(B22="","Add claim link; ",IF(COUNTIF(ClaimsTable[Claim ID],B22)=0,"Unknown claim; ",""))&amp;IF(C22="","Describe artifact; ","")&amp;IF(D22="","Add reference; ","")&amp;IF(E22="","Assign owner; ","")&amp;IF(F22="","Record version; ","")&amp;IF(G22="","Define period; ","")&amp;IF(H22="","Identify root; ","")&amp;IF(J22="","Assess scope fit; ","")&amp;IF(K22="","Assess integrity; ","")&amp;IF(L22="","Record support; ","")&amp;IF(M22="","Add assessment date; ","")&amp;IF(N22="","Assign reviewer; ",""))</f>
      </c>
    </row>
    <row r="23" ht="46" customHeight="1">
      <c r="A23" s="11"/>
      <c r="B23" s="11"/>
      <c r="C23" s="11"/>
      <c r="D23" s="11"/>
      <c r="E23" s="11"/>
      <c r="F23" s="11"/>
      <c r="G23" s="11"/>
      <c r="H23" s="11"/>
      <c r="I23" s="11"/>
      <c r="J23" s="11"/>
      <c r="K23" s="11"/>
      <c r="L23" s="11"/>
      <c r="M23" s="23"/>
      <c r="N23" s="11"/>
      <c r="O23" s="22" t="str">
        <f>IF(COUNTA(A23:N23)=0,"",IF(A23="","Add ID; ","")&amp;IF(AND(A23&lt;&gt;"",COUNTIF(EvidenceTable[Evidence ID],A23)&gt;1),"Duplicate ID; ","")&amp;IF(B23="","Add claim link; ",IF(COUNTIF(ClaimsTable[Claim ID],B23)=0,"Unknown claim; ",""))&amp;IF(C23="","Describe artifact; ","")&amp;IF(D23="","Add reference; ","")&amp;IF(E23="","Assign owner; ","")&amp;IF(F23="","Record version; ","")&amp;IF(G23="","Define period; ","")&amp;IF(H23="","Identify root; ","")&amp;IF(J23="","Assess scope fit; ","")&amp;IF(K23="","Assess integrity; ","")&amp;IF(L23="","Record support; ","")&amp;IF(M23="","Add assessment date; ","")&amp;IF(N23="","Assign reviewer; ",""))</f>
      </c>
    </row>
    <row r="24" ht="46" customHeight="1">
      <c r="A24" s="11"/>
      <c r="B24" s="11"/>
      <c r="C24" s="11"/>
      <c r="D24" s="11"/>
      <c r="E24" s="11"/>
      <c r="F24" s="11"/>
      <c r="G24" s="11"/>
      <c r="H24" s="11"/>
      <c r="I24" s="11"/>
      <c r="J24" s="11"/>
      <c r="K24" s="11"/>
      <c r="L24" s="11"/>
      <c r="M24" s="23"/>
      <c r="N24" s="11"/>
      <c r="O24" s="22" t="str">
        <f>IF(COUNTA(A24:N24)=0,"",IF(A24="","Add ID; ","")&amp;IF(AND(A24&lt;&gt;"",COUNTIF(EvidenceTable[Evidence ID],A24)&gt;1),"Duplicate ID; ","")&amp;IF(B24="","Add claim link; ",IF(COUNTIF(ClaimsTable[Claim ID],B24)=0,"Unknown claim; ",""))&amp;IF(C24="","Describe artifact; ","")&amp;IF(D24="","Add reference; ","")&amp;IF(E24="","Assign owner; ","")&amp;IF(F24="","Record version; ","")&amp;IF(G24="","Define period; ","")&amp;IF(H24="","Identify root; ","")&amp;IF(J24="","Assess scope fit; ","")&amp;IF(K24="","Assess integrity; ","")&amp;IF(L24="","Record support; ","")&amp;IF(M24="","Add assessment date; ","")&amp;IF(N24="","Assign reviewer; ",""))</f>
      </c>
    </row>
    <row r="25" ht="46" customHeight="1">
      <c r="A25" s="11"/>
      <c r="B25" s="11"/>
      <c r="C25" s="11"/>
      <c r="D25" s="11"/>
      <c r="E25" s="11"/>
      <c r="F25" s="11"/>
      <c r="G25" s="11"/>
      <c r="H25" s="11"/>
      <c r="I25" s="11"/>
      <c r="J25" s="11"/>
      <c r="K25" s="11"/>
      <c r="L25" s="11"/>
      <c r="M25" s="23"/>
      <c r="N25" s="11"/>
      <c r="O25" s="22" t="str">
        <f>IF(COUNTA(A25:N25)=0,"",IF(A25="","Add ID; ","")&amp;IF(AND(A25&lt;&gt;"",COUNTIF(EvidenceTable[Evidence ID],A25)&gt;1),"Duplicate ID; ","")&amp;IF(B25="","Add claim link; ",IF(COUNTIF(ClaimsTable[Claim ID],B25)=0,"Unknown claim; ",""))&amp;IF(C25="","Describe artifact; ","")&amp;IF(D25="","Add reference; ","")&amp;IF(E25="","Assign owner; ","")&amp;IF(F25="","Record version; ","")&amp;IF(G25="","Define period; ","")&amp;IF(H25="","Identify root; ","")&amp;IF(J25="","Assess scope fit; ","")&amp;IF(K25="","Assess integrity; ","")&amp;IF(L25="","Record support; ","")&amp;IF(M25="","Add assessment date; ","")&amp;IF(N25="","Assign reviewer; ",""))</f>
      </c>
    </row>
    <row r="26" ht="46" customHeight="1">
      <c r="A26" s="11"/>
      <c r="B26" s="11"/>
      <c r="C26" s="11"/>
      <c r="D26" s="11"/>
      <c r="E26" s="11"/>
      <c r="F26" s="11"/>
      <c r="G26" s="11"/>
      <c r="H26" s="11"/>
      <c r="I26" s="11"/>
      <c r="J26" s="11"/>
      <c r="K26" s="11"/>
      <c r="L26" s="11"/>
      <c r="M26" s="23"/>
      <c r="N26" s="11"/>
      <c r="O26" s="22" t="str">
        <f>IF(COUNTA(A26:N26)=0,"",IF(A26="","Add ID; ","")&amp;IF(AND(A26&lt;&gt;"",COUNTIF(EvidenceTable[Evidence ID],A26)&gt;1),"Duplicate ID; ","")&amp;IF(B26="","Add claim link; ",IF(COUNTIF(ClaimsTable[Claim ID],B26)=0,"Unknown claim; ",""))&amp;IF(C26="","Describe artifact; ","")&amp;IF(D26="","Add reference; ","")&amp;IF(E26="","Assign owner; ","")&amp;IF(F26="","Record version; ","")&amp;IF(G26="","Define period; ","")&amp;IF(H26="","Identify root; ","")&amp;IF(J26="","Assess scope fit; ","")&amp;IF(K26="","Assess integrity; ","")&amp;IF(L26="","Record support; ","")&amp;IF(M26="","Add assessment date; ","")&amp;IF(N26="","Assign reviewer; ",""))</f>
      </c>
    </row>
    <row r="27" ht="46" customHeight="1">
      <c r="A27" s="11"/>
      <c r="B27" s="11"/>
      <c r="C27" s="11"/>
      <c r="D27" s="11"/>
      <c r="E27" s="11"/>
      <c r="F27" s="11"/>
      <c r="G27" s="11"/>
      <c r="H27" s="11"/>
      <c r="I27" s="11"/>
      <c r="J27" s="11"/>
      <c r="K27" s="11"/>
      <c r="L27" s="11"/>
      <c r="M27" s="23"/>
      <c r="N27" s="11"/>
      <c r="O27" s="22" t="str">
        <f>IF(COUNTA(A27:N27)=0,"",IF(A27="","Add ID; ","")&amp;IF(AND(A27&lt;&gt;"",COUNTIF(EvidenceTable[Evidence ID],A27)&gt;1),"Duplicate ID; ","")&amp;IF(B27="","Add claim link; ",IF(COUNTIF(ClaimsTable[Claim ID],B27)=0,"Unknown claim; ",""))&amp;IF(C27="","Describe artifact; ","")&amp;IF(D27="","Add reference; ","")&amp;IF(E27="","Assign owner; ","")&amp;IF(F27="","Record version; ","")&amp;IF(G27="","Define period; ","")&amp;IF(H27="","Identify root; ","")&amp;IF(J27="","Assess scope fit; ","")&amp;IF(K27="","Assess integrity; ","")&amp;IF(L27="","Record support; ","")&amp;IF(M27="","Add assessment date; ","")&amp;IF(N27="","Assign reviewer; ",""))</f>
      </c>
    </row>
    <row r="28" ht="46" customHeight="1">
      <c r="A28" s="11"/>
      <c r="B28" s="11"/>
      <c r="C28" s="11"/>
      <c r="D28" s="11"/>
      <c r="E28" s="11"/>
      <c r="F28" s="11"/>
      <c r="G28" s="11"/>
      <c r="H28" s="11"/>
      <c r="I28" s="11"/>
      <c r="J28" s="11"/>
      <c r="K28" s="11"/>
      <c r="L28" s="11"/>
      <c r="M28" s="23"/>
      <c r="N28" s="11"/>
      <c r="O28" s="22" t="str">
        <f>IF(COUNTA(A28:N28)=0,"",IF(A28="","Add ID; ","")&amp;IF(AND(A28&lt;&gt;"",COUNTIF(EvidenceTable[Evidence ID],A28)&gt;1),"Duplicate ID; ","")&amp;IF(B28="","Add claim link; ",IF(COUNTIF(ClaimsTable[Claim ID],B28)=0,"Unknown claim; ",""))&amp;IF(C28="","Describe artifact; ","")&amp;IF(D28="","Add reference; ","")&amp;IF(E28="","Assign owner; ","")&amp;IF(F28="","Record version; ","")&amp;IF(G28="","Define period; ","")&amp;IF(H28="","Identify root; ","")&amp;IF(J28="","Assess scope fit; ","")&amp;IF(K28="","Assess integrity; ","")&amp;IF(L28="","Record support; ","")&amp;IF(M28="","Add assessment date; ","")&amp;IF(N28="","Assign reviewer; ",""))</f>
      </c>
    </row>
    <row r="29" ht="46" customHeight="1">
      <c r="A29" s="11"/>
      <c r="B29" s="11"/>
      <c r="C29" s="11"/>
      <c r="D29" s="11"/>
      <c r="E29" s="11"/>
      <c r="F29" s="11"/>
      <c r="G29" s="11"/>
      <c r="H29" s="11"/>
      <c r="I29" s="11"/>
      <c r="J29" s="11"/>
      <c r="K29" s="11"/>
      <c r="L29" s="11"/>
      <c r="M29" s="23"/>
      <c r="N29" s="11"/>
      <c r="O29" s="22" t="str">
        <f>IF(COUNTA(A29:N29)=0,"",IF(A29="","Add ID; ","")&amp;IF(AND(A29&lt;&gt;"",COUNTIF(EvidenceTable[Evidence ID],A29)&gt;1),"Duplicate ID; ","")&amp;IF(B29="","Add claim link; ",IF(COUNTIF(ClaimsTable[Claim ID],B29)=0,"Unknown claim; ",""))&amp;IF(C29="","Describe artifact; ","")&amp;IF(D29="","Add reference; ","")&amp;IF(E29="","Assign owner; ","")&amp;IF(F29="","Record version; ","")&amp;IF(G29="","Define period; ","")&amp;IF(H29="","Identify root; ","")&amp;IF(J29="","Assess scope fit; ","")&amp;IF(K29="","Assess integrity; ","")&amp;IF(L29="","Record support; ","")&amp;IF(M29="","Add assessment date; ","")&amp;IF(N29="","Assign reviewer; ",""))</f>
      </c>
    </row>
    <row r="30" ht="46" customHeight="1">
      <c r="A30" s="11"/>
      <c r="B30" s="11"/>
      <c r="C30" s="11"/>
      <c r="D30" s="11"/>
      <c r="E30" s="11"/>
      <c r="F30" s="11"/>
      <c r="G30" s="11"/>
      <c r="H30" s="11"/>
      <c r="I30" s="11"/>
      <c r="J30" s="11"/>
      <c r="K30" s="11"/>
      <c r="L30" s="11"/>
      <c r="M30" s="23"/>
      <c r="N30" s="11"/>
      <c r="O30" s="22" t="str">
        <f>IF(COUNTA(A30:N30)=0,"",IF(A30="","Add ID; ","")&amp;IF(AND(A30&lt;&gt;"",COUNTIF(EvidenceTable[Evidence ID],A30)&gt;1),"Duplicate ID; ","")&amp;IF(B30="","Add claim link; ",IF(COUNTIF(ClaimsTable[Claim ID],B30)=0,"Unknown claim; ",""))&amp;IF(C30="","Describe artifact; ","")&amp;IF(D30="","Add reference; ","")&amp;IF(E30="","Assign owner; ","")&amp;IF(F30="","Record version; ","")&amp;IF(G30="","Define period; ","")&amp;IF(H30="","Identify root; ","")&amp;IF(J30="","Assess scope fit; ","")&amp;IF(K30="","Assess integrity; ","")&amp;IF(L30="","Record support; ","")&amp;IF(M30="","Add assessment date; ","")&amp;IF(N30="","Assign reviewer; ",""))</f>
      </c>
    </row>
    <row r="31" ht="46" customHeight="1">
      <c r="A31" s="11"/>
      <c r="B31" s="11"/>
      <c r="C31" s="11"/>
      <c r="D31" s="11"/>
      <c r="E31" s="11"/>
      <c r="F31" s="11"/>
      <c r="G31" s="11"/>
      <c r="H31" s="11"/>
      <c r="I31" s="11"/>
      <c r="J31" s="11"/>
      <c r="K31" s="11"/>
      <c r="L31" s="11"/>
      <c r="M31" s="23"/>
      <c r="N31" s="11"/>
      <c r="O31" s="22" t="str">
        <f>IF(COUNTA(A31:N31)=0,"",IF(A31="","Add ID; ","")&amp;IF(AND(A31&lt;&gt;"",COUNTIF(EvidenceTable[Evidence ID],A31)&gt;1),"Duplicate ID; ","")&amp;IF(B31="","Add claim link; ",IF(COUNTIF(ClaimsTable[Claim ID],B31)=0,"Unknown claim; ",""))&amp;IF(C31="","Describe artifact; ","")&amp;IF(D31="","Add reference; ","")&amp;IF(E31="","Assign owner; ","")&amp;IF(F31="","Record version; ","")&amp;IF(G31="","Define period; ","")&amp;IF(H31="","Identify root; ","")&amp;IF(J31="","Assess scope fit; ","")&amp;IF(K31="","Assess integrity; ","")&amp;IF(L31="","Record support; ","")&amp;IF(M31="","Add assessment date; ","")&amp;IF(N31="","Assign reviewer; ",""))</f>
      </c>
    </row>
    <row r="32" ht="46" customHeight="1">
      <c r="A32" s="11"/>
      <c r="B32" s="11"/>
      <c r="C32" s="11"/>
      <c r="D32" s="11"/>
      <c r="E32" s="11"/>
      <c r="F32" s="11"/>
      <c r="G32" s="11"/>
      <c r="H32" s="11"/>
      <c r="I32" s="11"/>
      <c r="J32" s="11"/>
      <c r="K32" s="11"/>
      <c r="L32" s="11"/>
      <c r="M32" s="23"/>
      <c r="N32" s="11"/>
      <c r="O32" s="22" t="str">
        <f>IF(COUNTA(A32:N32)=0,"",IF(A32="","Add ID; ","")&amp;IF(AND(A32&lt;&gt;"",COUNTIF(EvidenceTable[Evidence ID],A32)&gt;1),"Duplicate ID; ","")&amp;IF(B32="","Add claim link; ",IF(COUNTIF(ClaimsTable[Claim ID],B32)=0,"Unknown claim; ",""))&amp;IF(C32="","Describe artifact; ","")&amp;IF(D32="","Add reference; ","")&amp;IF(E32="","Assign owner; ","")&amp;IF(F32="","Record version; ","")&amp;IF(G32="","Define period; ","")&amp;IF(H32="","Identify root; ","")&amp;IF(J32="","Assess scope fit; ","")&amp;IF(K32="","Assess integrity; ","")&amp;IF(L32="","Record support; ","")&amp;IF(M32="","Add assessment date; ","")&amp;IF(N32="","Assign reviewer; ",""))</f>
      </c>
    </row>
    <row r="33" ht="46" customHeight="1">
      <c r="A33" s="11"/>
      <c r="B33" s="11"/>
      <c r="C33" s="11"/>
      <c r="D33" s="11"/>
      <c r="E33" s="11"/>
      <c r="F33" s="11"/>
      <c r="G33" s="11"/>
      <c r="H33" s="11"/>
      <c r="I33" s="11"/>
      <c r="J33" s="11"/>
      <c r="K33" s="11"/>
      <c r="L33" s="11"/>
      <c r="M33" s="23"/>
      <c r="N33" s="11"/>
      <c r="O33" s="22" t="str">
        <f>IF(COUNTA(A33:N33)=0,"",IF(A33="","Add ID; ","")&amp;IF(AND(A33&lt;&gt;"",COUNTIF(EvidenceTable[Evidence ID],A33)&gt;1),"Duplicate ID; ","")&amp;IF(B33="","Add claim link; ",IF(COUNTIF(ClaimsTable[Claim ID],B33)=0,"Unknown claim; ",""))&amp;IF(C33="","Describe artifact; ","")&amp;IF(D33="","Add reference; ","")&amp;IF(E33="","Assign owner; ","")&amp;IF(F33="","Record version; ","")&amp;IF(G33="","Define period; ","")&amp;IF(H33="","Identify root; ","")&amp;IF(J33="","Assess scope fit; ","")&amp;IF(K33="","Assess integrity; ","")&amp;IF(L33="","Record support; ","")&amp;IF(M33="","Add assessment date; ","")&amp;IF(N33="","Assign reviewer; ",""))</f>
      </c>
    </row>
    <row r="34" ht="46" customHeight="1">
      <c r="A34" s="11"/>
      <c r="B34" s="11"/>
      <c r="C34" s="11"/>
      <c r="D34" s="11"/>
      <c r="E34" s="11"/>
      <c r="F34" s="11"/>
      <c r="G34" s="11"/>
      <c r="H34" s="11"/>
      <c r="I34" s="11"/>
      <c r="J34" s="11"/>
      <c r="K34" s="11"/>
      <c r="L34" s="11"/>
      <c r="M34" s="23"/>
      <c r="N34" s="11"/>
      <c r="O34" s="22" t="str">
        <f>IF(COUNTA(A34:N34)=0,"",IF(A34="","Add ID; ","")&amp;IF(AND(A34&lt;&gt;"",COUNTIF(EvidenceTable[Evidence ID],A34)&gt;1),"Duplicate ID; ","")&amp;IF(B34="","Add claim link; ",IF(COUNTIF(ClaimsTable[Claim ID],B34)=0,"Unknown claim; ",""))&amp;IF(C34="","Describe artifact; ","")&amp;IF(D34="","Add reference; ","")&amp;IF(E34="","Assign owner; ","")&amp;IF(F34="","Record version; ","")&amp;IF(G34="","Define period; ","")&amp;IF(H34="","Identify root; ","")&amp;IF(J34="","Assess scope fit; ","")&amp;IF(K34="","Assess integrity; ","")&amp;IF(L34="","Record support; ","")&amp;IF(M34="","Add assessment date; ","")&amp;IF(N34="","Assign reviewer; ",""))</f>
      </c>
    </row>
    <row r="35" ht="46" customHeight="1">
      <c r="A35" s="11"/>
      <c r="B35" s="11"/>
      <c r="C35" s="11"/>
      <c r="D35" s="11"/>
      <c r="E35" s="11"/>
      <c r="F35" s="11"/>
      <c r="G35" s="11"/>
      <c r="H35" s="11"/>
      <c r="I35" s="11"/>
      <c r="J35" s="11"/>
      <c r="K35" s="11"/>
      <c r="L35" s="11"/>
      <c r="M35" s="23"/>
      <c r="N35" s="11"/>
      <c r="O35" s="22" t="str">
        <f>IF(COUNTA(A35:N35)=0,"",IF(A35="","Add ID; ","")&amp;IF(AND(A35&lt;&gt;"",COUNTIF(EvidenceTable[Evidence ID],A35)&gt;1),"Duplicate ID; ","")&amp;IF(B35="","Add claim link; ",IF(COUNTIF(ClaimsTable[Claim ID],B35)=0,"Unknown claim; ",""))&amp;IF(C35="","Describe artifact; ","")&amp;IF(D35="","Add reference; ","")&amp;IF(E35="","Assign owner; ","")&amp;IF(F35="","Record version; ","")&amp;IF(G35="","Define period; ","")&amp;IF(H35="","Identify root; ","")&amp;IF(J35="","Assess scope fit; ","")&amp;IF(K35="","Assess integrity; ","")&amp;IF(L35="","Record support; ","")&amp;IF(M35="","Add assessment date; ","")&amp;IF(N35="","Assign reviewer; ",""))</f>
      </c>
    </row>
    <row r="36" ht="46" customHeight="1">
      <c r="A36" s="11"/>
      <c r="B36" s="11"/>
      <c r="C36" s="11"/>
      <c r="D36" s="11"/>
      <c r="E36" s="11"/>
      <c r="F36" s="11"/>
      <c r="G36" s="11"/>
      <c r="H36" s="11"/>
      <c r="I36" s="11"/>
      <c r="J36" s="11"/>
      <c r="K36" s="11"/>
      <c r="L36" s="11"/>
      <c r="M36" s="23"/>
      <c r="N36" s="11"/>
      <c r="O36" s="22" t="str">
        <f>IF(COUNTA(A36:N36)=0,"",IF(A36="","Add ID; ","")&amp;IF(AND(A36&lt;&gt;"",COUNTIF(EvidenceTable[Evidence ID],A36)&gt;1),"Duplicate ID; ","")&amp;IF(B36="","Add claim link; ",IF(COUNTIF(ClaimsTable[Claim ID],B36)=0,"Unknown claim; ",""))&amp;IF(C36="","Describe artifact; ","")&amp;IF(D36="","Add reference; ","")&amp;IF(E36="","Assign owner; ","")&amp;IF(F36="","Record version; ","")&amp;IF(G36="","Define period; ","")&amp;IF(H36="","Identify root; ","")&amp;IF(J36="","Assess scope fit; ","")&amp;IF(K36="","Assess integrity; ","")&amp;IF(L36="","Record support; ","")&amp;IF(M36="","Add assessment date; ","")&amp;IF(N36="","Assign reviewer; ",""))</f>
      </c>
    </row>
    <row r="37" ht="46" customHeight="1">
      <c r="A37" s="11"/>
      <c r="B37" s="11"/>
      <c r="C37" s="11"/>
      <c r="D37" s="11"/>
      <c r="E37" s="11"/>
      <c r="F37" s="11"/>
      <c r="G37" s="11"/>
      <c r="H37" s="11"/>
      <c r="I37" s="11"/>
      <c r="J37" s="11"/>
      <c r="K37" s="11"/>
      <c r="L37" s="11"/>
      <c r="M37" s="23"/>
      <c r="N37" s="11"/>
      <c r="O37" s="22" t="str">
        <f>IF(COUNTA(A37:N37)=0,"",IF(A37="","Add ID; ","")&amp;IF(AND(A37&lt;&gt;"",COUNTIF(EvidenceTable[Evidence ID],A37)&gt;1),"Duplicate ID; ","")&amp;IF(B37="","Add claim link; ",IF(COUNTIF(ClaimsTable[Claim ID],B37)=0,"Unknown claim; ",""))&amp;IF(C37="","Describe artifact; ","")&amp;IF(D37="","Add reference; ","")&amp;IF(E37="","Assign owner; ","")&amp;IF(F37="","Record version; ","")&amp;IF(G37="","Define period; ","")&amp;IF(H37="","Identify root; ","")&amp;IF(J37="","Assess scope fit; ","")&amp;IF(K37="","Assess integrity; ","")&amp;IF(L37="","Record support; ","")&amp;IF(M37="","Add assessment date; ","")&amp;IF(N37="","Assign reviewer; ",""))</f>
      </c>
    </row>
    <row r="38" ht="46" customHeight="1">
      <c r="A38" s="11"/>
      <c r="B38" s="11"/>
      <c r="C38" s="11"/>
      <c r="D38" s="11"/>
      <c r="E38" s="11"/>
      <c r="F38" s="11"/>
      <c r="G38" s="11"/>
      <c r="H38" s="11"/>
      <c r="I38" s="11"/>
      <c r="J38" s="11"/>
      <c r="K38" s="11"/>
      <c r="L38" s="11"/>
      <c r="M38" s="23"/>
      <c r="N38" s="11"/>
      <c r="O38" s="22" t="str">
        <f>IF(COUNTA(A38:N38)=0,"",IF(A38="","Add ID; ","")&amp;IF(AND(A38&lt;&gt;"",COUNTIF(EvidenceTable[Evidence ID],A38)&gt;1),"Duplicate ID; ","")&amp;IF(B38="","Add claim link; ",IF(COUNTIF(ClaimsTable[Claim ID],B38)=0,"Unknown claim; ",""))&amp;IF(C38="","Describe artifact; ","")&amp;IF(D38="","Add reference; ","")&amp;IF(E38="","Assign owner; ","")&amp;IF(F38="","Record version; ","")&amp;IF(G38="","Define period; ","")&amp;IF(H38="","Identify root; ","")&amp;IF(J38="","Assess scope fit; ","")&amp;IF(K38="","Assess integrity; ","")&amp;IF(L38="","Record support; ","")&amp;IF(M38="","Add assessment date; ","")&amp;IF(N38="","Assign reviewer; ",""))</f>
      </c>
    </row>
    <row r="39" ht="46" customHeight="1">
      <c r="A39" s="11"/>
      <c r="B39" s="11"/>
      <c r="C39" s="11"/>
      <c r="D39" s="11"/>
      <c r="E39" s="11"/>
      <c r="F39" s="11"/>
      <c r="G39" s="11"/>
      <c r="H39" s="11"/>
      <c r="I39" s="11"/>
      <c r="J39" s="11"/>
      <c r="K39" s="11"/>
      <c r="L39" s="11"/>
      <c r="M39" s="23"/>
      <c r="N39" s="11"/>
      <c r="O39" s="22" t="str">
        <f>IF(COUNTA(A39:N39)=0,"",IF(A39="","Add ID; ","")&amp;IF(AND(A39&lt;&gt;"",COUNTIF(EvidenceTable[Evidence ID],A39)&gt;1),"Duplicate ID; ","")&amp;IF(B39="","Add claim link; ",IF(COUNTIF(ClaimsTable[Claim ID],B39)=0,"Unknown claim; ",""))&amp;IF(C39="","Describe artifact; ","")&amp;IF(D39="","Add reference; ","")&amp;IF(E39="","Assign owner; ","")&amp;IF(F39="","Record version; ","")&amp;IF(G39="","Define period; ","")&amp;IF(H39="","Identify root; ","")&amp;IF(J39="","Assess scope fit; ","")&amp;IF(K39="","Assess integrity; ","")&amp;IF(L39="","Record support; ","")&amp;IF(M39="","Add assessment date; ","")&amp;IF(N39="","Assign reviewer; ",""))</f>
      </c>
    </row>
    <row r="40" ht="46" customHeight="1">
      <c r="A40" s="11"/>
      <c r="B40" s="11"/>
      <c r="C40" s="11"/>
      <c r="D40" s="11"/>
      <c r="E40" s="11"/>
      <c r="F40" s="11"/>
      <c r="G40" s="11"/>
      <c r="H40" s="11"/>
      <c r="I40" s="11"/>
      <c r="J40" s="11"/>
      <c r="K40" s="11"/>
      <c r="L40" s="11"/>
      <c r="M40" s="23"/>
      <c r="N40" s="11"/>
      <c r="O40" s="22" t="str">
        <f>IF(COUNTA(A40:N40)=0,"",IF(A40="","Add ID; ","")&amp;IF(AND(A40&lt;&gt;"",COUNTIF(EvidenceTable[Evidence ID],A40)&gt;1),"Duplicate ID; ","")&amp;IF(B40="","Add claim link; ",IF(COUNTIF(ClaimsTable[Claim ID],B40)=0,"Unknown claim; ",""))&amp;IF(C40="","Describe artifact; ","")&amp;IF(D40="","Add reference; ","")&amp;IF(E40="","Assign owner; ","")&amp;IF(F40="","Record version; ","")&amp;IF(G40="","Define period; ","")&amp;IF(H40="","Identify root; ","")&amp;IF(J40="","Assess scope fit; ","")&amp;IF(K40="","Assess integrity; ","")&amp;IF(L40="","Record support; ","")&amp;IF(M40="","Add assessment date; ","")&amp;IF(N40="","Assign reviewer; ",""))</f>
      </c>
    </row>
    <row r="41" ht="46" customHeight="1">
      <c r="A41" s="11"/>
      <c r="B41" s="11"/>
      <c r="C41" s="11"/>
      <c r="D41" s="11"/>
      <c r="E41" s="11"/>
      <c r="F41" s="11"/>
      <c r="G41" s="11"/>
      <c r="H41" s="11"/>
      <c r="I41" s="11"/>
      <c r="J41" s="11"/>
      <c r="K41" s="11"/>
      <c r="L41" s="11"/>
      <c r="M41" s="23"/>
      <c r="N41" s="11"/>
      <c r="O41" s="22" t="str">
        <f>IF(COUNTA(A41:N41)=0,"",IF(A41="","Add ID; ","")&amp;IF(AND(A41&lt;&gt;"",COUNTIF(EvidenceTable[Evidence ID],A41)&gt;1),"Duplicate ID; ","")&amp;IF(B41="","Add claim link; ",IF(COUNTIF(ClaimsTable[Claim ID],B41)=0,"Unknown claim; ",""))&amp;IF(C41="","Describe artifact; ","")&amp;IF(D41="","Add reference; ","")&amp;IF(E41="","Assign owner; ","")&amp;IF(F41="","Record version; ","")&amp;IF(G41="","Define period; ","")&amp;IF(H41="","Identify root; ","")&amp;IF(J41="","Assess scope fit; ","")&amp;IF(K41="","Assess integrity; ","")&amp;IF(L41="","Record support; ","")&amp;IF(M41="","Add assessment date; ","")&amp;IF(N41="","Assign reviewer; ",""))</f>
      </c>
    </row>
    <row r="42" ht="46" customHeight="1">
      <c r="A42" s="11"/>
      <c r="B42" s="11"/>
      <c r="C42" s="11"/>
      <c r="D42" s="11"/>
      <c r="E42" s="11"/>
      <c r="F42" s="11"/>
      <c r="G42" s="11"/>
      <c r="H42" s="11"/>
      <c r="I42" s="11"/>
      <c r="J42" s="11"/>
      <c r="K42" s="11"/>
      <c r="L42" s="11"/>
      <c r="M42" s="23"/>
      <c r="N42" s="11"/>
      <c r="O42" s="22" t="str">
        <f>IF(COUNTA(A42:N42)=0,"",IF(A42="","Add ID; ","")&amp;IF(AND(A42&lt;&gt;"",COUNTIF(EvidenceTable[Evidence ID],A42)&gt;1),"Duplicate ID; ","")&amp;IF(B42="","Add claim link; ",IF(COUNTIF(ClaimsTable[Claim ID],B42)=0,"Unknown claim; ",""))&amp;IF(C42="","Describe artifact; ","")&amp;IF(D42="","Add reference; ","")&amp;IF(E42="","Assign owner; ","")&amp;IF(F42="","Record version; ","")&amp;IF(G42="","Define period; ","")&amp;IF(H42="","Identify root; ","")&amp;IF(J42="","Assess scope fit; ","")&amp;IF(K42="","Assess integrity; ","")&amp;IF(L42="","Record support; ","")&amp;IF(M42="","Add assessment date; ","")&amp;IF(N42="","Assign reviewer; ",""))</f>
      </c>
    </row>
    <row r="43" ht="46" customHeight="1">
      <c r="A43" s="11"/>
      <c r="B43" s="11"/>
      <c r="C43" s="11"/>
      <c r="D43" s="11"/>
      <c r="E43" s="11"/>
      <c r="F43" s="11"/>
      <c r="G43" s="11"/>
      <c r="H43" s="11"/>
      <c r="I43" s="11"/>
      <c r="J43" s="11"/>
      <c r="K43" s="11"/>
      <c r="L43" s="11"/>
      <c r="M43" s="23"/>
      <c r="N43" s="11"/>
      <c r="O43" s="22" t="str">
        <f>IF(COUNTA(A43:N43)=0,"",IF(A43="","Add ID; ","")&amp;IF(AND(A43&lt;&gt;"",COUNTIF(EvidenceTable[Evidence ID],A43)&gt;1),"Duplicate ID; ","")&amp;IF(B43="","Add claim link; ",IF(COUNTIF(ClaimsTable[Claim ID],B43)=0,"Unknown claim; ",""))&amp;IF(C43="","Describe artifact; ","")&amp;IF(D43="","Add reference; ","")&amp;IF(E43="","Assign owner; ","")&amp;IF(F43="","Record version; ","")&amp;IF(G43="","Define period; ","")&amp;IF(H43="","Identify root; ","")&amp;IF(J43="","Assess scope fit; ","")&amp;IF(K43="","Assess integrity; ","")&amp;IF(L43="","Record support; ","")&amp;IF(M43="","Add assessment date; ","")&amp;IF(N43="","Assign reviewer; ",""))</f>
      </c>
    </row>
    <row r="44" ht="46" customHeight="1">
      <c r="A44" s="11"/>
      <c r="B44" s="11"/>
      <c r="C44" s="11"/>
      <c r="D44" s="11"/>
      <c r="E44" s="11"/>
      <c r="F44" s="11"/>
      <c r="G44" s="11"/>
      <c r="H44" s="11"/>
      <c r="I44" s="11"/>
      <c r="J44" s="11"/>
      <c r="K44" s="11"/>
      <c r="L44" s="11"/>
      <c r="M44" s="23"/>
      <c r="N44" s="11"/>
      <c r="O44" s="22" t="str">
        <f>IF(COUNTA(A44:N44)=0,"",IF(A44="","Add ID; ","")&amp;IF(AND(A44&lt;&gt;"",COUNTIF(EvidenceTable[Evidence ID],A44)&gt;1),"Duplicate ID; ","")&amp;IF(B44="","Add claim link; ",IF(COUNTIF(ClaimsTable[Claim ID],B44)=0,"Unknown claim; ",""))&amp;IF(C44="","Describe artifact; ","")&amp;IF(D44="","Add reference; ","")&amp;IF(E44="","Assign owner; ","")&amp;IF(F44="","Record version; ","")&amp;IF(G44="","Define period; ","")&amp;IF(H44="","Identify root; ","")&amp;IF(J44="","Assess scope fit; ","")&amp;IF(K44="","Assess integrity; ","")&amp;IF(L44="","Record support; ","")&amp;IF(M44="","Add assessment date; ","")&amp;IF(N44="","Assign reviewer; ",""))</f>
      </c>
    </row>
    <row r="45" ht="46" customHeight="1">
      <c r="A45" s="11"/>
      <c r="B45" s="11"/>
      <c r="C45" s="11"/>
      <c r="D45" s="11"/>
      <c r="E45" s="11"/>
      <c r="F45" s="11"/>
      <c r="G45" s="11"/>
      <c r="H45" s="11"/>
      <c r="I45" s="11"/>
      <c r="J45" s="11"/>
      <c r="K45" s="11"/>
      <c r="L45" s="11"/>
      <c r="M45" s="23"/>
      <c r="N45" s="11"/>
      <c r="O45" s="22" t="str">
        <f>IF(COUNTA(A45:N45)=0,"",IF(A45="","Add ID; ","")&amp;IF(AND(A45&lt;&gt;"",COUNTIF(EvidenceTable[Evidence ID],A45)&gt;1),"Duplicate ID; ","")&amp;IF(B45="","Add claim link; ",IF(COUNTIF(ClaimsTable[Claim ID],B45)=0,"Unknown claim; ",""))&amp;IF(C45="","Describe artifact; ","")&amp;IF(D45="","Add reference; ","")&amp;IF(E45="","Assign owner; ","")&amp;IF(F45="","Record version; ","")&amp;IF(G45="","Define period; ","")&amp;IF(H45="","Identify root; ","")&amp;IF(J45="","Assess scope fit; ","")&amp;IF(K45="","Assess integrity; ","")&amp;IF(L45="","Record support; ","")&amp;IF(M45="","Add assessment date; ","")&amp;IF(N45="","Assign reviewer; ",""))</f>
      </c>
    </row>
    <row r="46" ht="46" customHeight="1">
      <c r="A46" s="11"/>
      <c r="B46" s="11"/>
      <c r="C46" s="11"/>
      <c r="D46" s="11"/>
      <c r="E46" s="11"/>
      <c r="F46" s="11"/>
      <c r="G46" s="11"/>
      <c r="H46" s="11"/>
      <c r="I46" s="11"/>
      <c r="J46" s="11"/>
      <c r="K46" s="11"/>
      <c r="L46" s="11"/>
      <c r="M46" s="23"/>
      <c r="N46" s="11"/>
      <c r="O46" s="22" t="str">
        <f>IF(COUNTA(A46:N46)=0,"",IF(A46="","Add ID; ","")&amp;IF(AND(A46&lt;&gt;"",COUNTIF(EvidenceTable[Evidence ID],A46)&gt;1),"Duplicate ID; ","")&amp;IF(B46="","Add claim link; ",IF(COUNTIF(ClaimsTable[Claim ID],B46)=0,"Unknown claim; ",""))&amp;IF(C46="","Describe artifact; ","")&amp;IF(D46="","Add reference; ","")&amp;IF(E46="","Assign owner; ","")&amp;IF(F46="","Record version; ","")&amp;IF(G46="","Define period; ","")&amp;IF(H46="","Identify root; ","")&amp;IF(J46="","Assess scope fit; ","")&amp;IF(K46="","Assess integrity; ","")&amp;IF(L46="","Record support; ","")&amp;IF(M46="","Add assessment date; ","")&amp;IF(N46="","Assign reviewer; ",""))</f>
      </c>
    </row>
    <row r="47" ht="46" customHeight="1">
      <c r="A47" s="11"/>
      <c r="B47" s="11"/>
      <c r="C47" s="11"/>
      <c r="D47" s="11"/>
      <c r="E47" s="11"/>
      <c r="F47" s="11"/>
      <c r="G47" s="11"/>
      <c r="H47" s="11"/>
      <c r="I47" s="11"/>
      <c r="J47" s="11"/>
      <c r="K47" s="11"/>
      <c r="L47" s="11"/>
      <c r="M47" s="23"/>
      <c r="N47" s="11"/>
      <c r="O47" s="22" t="str">
        <f>IF(COUNTA(A47:N47)=0,"",IF(A47="","Add ID; ","")&amp;IF(AND(A47&lt;&gt;"",COUNTIF(EvidenceTable[Evidence ID],A47)&gt;1),"Duplicate ID; ","")&amp;IF(B47="","Add claim link; ",IF(COUNTIF(ClaimsTable[Claim ID],B47)=0,"Unknown claim; ",""))&amp;IF(C47="","Describe artifact; ","")&amp;IF(D47="","Add reference; ","")&amp;IF(E47="","Assign owner; ","")&amp;IF(F47="","Record version; ","")&amp;IF(G47="","Define period; ","")&amp;IF(H47="","Identify root; ","")&amp;IF(J47="","Assess scope fit; ","")&amp;IF(K47="","Assess integrity; ","")&amp;IF(L47="","Record support; ","")&amp;IF(M47="","Add assessment date; ","")&amp;IF(N47="","Assign reviewer; ",""))</f>
      </c>
    </row>
    <row r="48" ht="46" customHeight="1">
      <c r="A48" s="11"/>
      <c r="B48" s="11"/>
      <c r="C48" s="11"/>
      <c r="D48" s="11"/>
      <c r="E48" s="11"/>
      <c r="F48" s="11"/>
      <c r="G48" s="11"/>
      <c r="H48" s="11"/>
      <c r="I48" s="11"/>
      <c r="J48" s="11"/>
      <c r="K48" s="11"/>
      <c r="L48" s="11"/>
      <c r="M48" s="23"/>
      <c r="N48" s="11"/>
      <c r="O48" s="22" t="str">
        <f>IF(COUNTA(A48:N48)=0,"",IF(A48="","Add ID; ","")&amp;IF(AND(A48&lt;&gt;"",COUNTIF(EvidenceTable[Evidence ID],A48)&gt;1),"Duplicate ID; ","")&amp;IF(B48="","Add claim link; ",IF(COUNTIF(ClaimsTable[Claim ID],B48)=0,"Unknown claim; ",""))&amp;IF(C48="","Describe artifact; ","")&amp;IF(D48="","Add reference; ","")&amp;IF(E48="","Assign owner; ","")&amp;IF(F48="","Record version; ","")&amp;IF(G48="","Define period; ","")&amp;IF(H48="","Identify root; ","")&amp;IF(J48="","Assess scope fit; ","")&amp;IF(K48="","Assess integrity; ","")&amp;IF(L48="","Record support; ","")&amp;IF(M48="","Add assessment date; ","")&amp;IF(N48="","Assign reviewer; ",""))</f>
      </c>
    </row>
    <row r="49" ht="46" customHeight="1">
      <c r="A49" s="11"/>
      <c r="B49" s="11"/>
      <c r="C49" s="11"/>
      <c r="D49" s="11"/>
      <c r="E49" s="11"/>
      <c r="F49" s="11"/>
      <c r="G49" s="11"/>
      <c r="H49" s="11"/>
      <c r="I49" s="11"/>
      <c r="J49" s="11"/>
      <c r="K49" s="11"/>
      <c r="L49" s="11"/>
      <c r="M49" s="23"/>
      <c r="N49" s="11"/>
      <c r="O49" s="22" t="str">
        <f>IF(COUNTA(A49:N49)=0,"",IF(A49="","Add ID; ","")&amp;IF(AND(A49&lt;&gt;"",COUNTIF(EvidenceTable[Evidence ID],A49)&gt;1),"Duplicate ID; ","")&amp;IF(B49="","Add claim link; ",IF(COUNTIF(ClaimsTable[Claim ID],B49)=0,"Unknown claim; ",""))&amp;IF(C49="","Describe artifact; ","")&amp;IF(D49="","Add reference; ","")&amp;IF(E49="","Assign owner; ","")&amp;IF(F49="","Record version; ","")&amp;IF(G49="","Define period; ","")&amp;IF(H49="","Identify root; ","")&amp;IF(J49="","Assess scope fit; ","")&amp;IF(K49="","Assess integrity; ","")&amp;IF(L49="","Record support; ","")&amp;IF(M49="","Add assessment date; ","")&amp;IF(N49="","Assign reviewer; ",""))</f>
      </c>
    </row>
    <row r="50" ht="46" customHeight="1">
      <c r="A50" s="11"/>
      <c r="B50" s="11"/>
      <c r="C50" s="11"/>
      <c r="D50" s="11"/>
      <c r="E50" s="11"/>
      <c r="F50" s="11"/>
      <c r="G50" s="11"/>
      <c r="H50" s="11"/>
      <c r="I50" s="11"/>
      <c r="J50" s="11"/>
      <c r="K50" s="11"/>
      <c r="L50" s="11"/>
      <c r="M50" s="23"/>
      <c r="N50" s="11"/>
      <c r="O50" s="22" t="str">
        <f>IF(COUNTA(A50:N50)=0,"",IF(A50="","Add ID; ","")&amp;IF(AND(A50&lt;&gt;"",COUNTIF(EvidenceTable[Evidence ID],A50)&gt;1),"Duplicate ID; ","")&amp;IF(B50="","Add claim link; ",IF(COUNTIF(ClaimsTable[Claim ID],B50)=0,"Unknown claim; ",""))&amp;IF(C50="","Describe artifact; ","")&amp;IF(D50="","Add reference; ","")&amp;IF(E50="","Assign owner; ","")&amp;IF(F50="","Record version; ","")&amp;IF(G50="","Define period; ","")&amp;IF(H50="","Identify root; ","")&amp;IF(J50="","Assess scope fit; ","")&amp;IF(K50="","Assess integrity; ","")&amp;IF(L50="","Record support; ","")&amp;IF(M50="","Add assessment date; ","")&amp;IF(N50="","Assign reviewer; ",""))</f>
      </c>
    </row>
    <row r="51" ht="46" customHeight="1">
      <c r="A51" s="11"/>
      <c r="B51" s="11"/>
      <c r="C51" s="11"/>
      <c r="D51" s="11"/>
      <c r="E51" s="11"/>
      <c r="F51" s="11"/>
      <c r="G51" s="11"/>
      <c r="H51" s="11"/>
      <c r="I51" s="11"/>
      <c r="J51" s="11"/>
      <c r="K51" s="11"/>
      <c r="L51" s="11"/>
      <c r="M51" s="23"/>
      <c r="N51" s="11"/>
      <c r="O51" s="22" t="str">
        <f>IF(COUNTA(A51:N51)=0,"",IF(A51="","Add ID; ","")&amp;IF(AND(A51&lt;&gt;"",COUNTIF(EvidenceTable[Evidence ID],A51)&gt;1),"Duplicate ID; ","")&amp;IF(B51="","Add claim link; ",IF(COUNTIF(ClaimsTable[Claim ID],B51)=0,"Unknown claim; ",""))&amp;IF(C51="","Describe artifact; ","")&amp;IF(D51="","Add reference; ","")&amp;IF(E51="","Assign owner; ","")&amp;IF(F51="","Record version; ","")&amp;IF(G51="","Define period; ","")&amp;IF(H51="","Identify root; ","")&amp;IF(J51="","Assess scope fit; ","")&amp;IF(K51="","Assess integrity; ","")&amp;IF(L51="","Record support; ","")&amp;IF(M51="","Add assessment date; ","")&amp;IF(N51="","Assign reviewer; ",""))</f>
      </c>
    </row>
    <row r="52" ht="46" customHeight="1">
      <c r="A52" s="11"/>
      <c r="B52" s="11"/>
      <c r="C52" s="11"/>
      <c r="D52" s="11"/>
      <c r="E52" s="11"/>
      <c r="F52" s="11"/>
      <c r="G52" s="11"/>
      <c r="H52" s="11"/>
      <c r="I52" s="11"/>
      <c r="J52" s="11"/>
      <c r="K52" s="11"/>
      <c r="L52" s="11"/>
      <c r="M52" s="23"/>
      <c r="N52" s="11"/>
      <c r="O52" s="22" t="str">
        <f>IF(COUNTA(A52:N52)=0,"",IF(A52="","Add ID; ","")&amp;IF(AND(A52&lt;&gt;"",COUNTIF(EvidenceTable[Evidence ID],A52)&gt;1),"Duplicate ID; ","")&amp;IF(B52="","Add claim link; ",IF(COUNTIF(ClaimsTable[Claim ID],B52)=0,"Unknown claim; ",""))&amp;IF(C52="","Describe artifact; ","")&amp;IF(D52="","Add reference; ","")&amp;IF(E52="","Assign owner; ","")&amp;IF(F52="","Record version; ","")&amp;IF(G52="","Define period; ","")&amp;IF(H52="","Identify root; ","")&amp;IF(J52="","Assess scope fit; ","")&amp;IF(K52="","Assess integrity; ","")&amp;IF(L52="","Record support; ","")&amp;IF(M52="","Add assessment date; ","")&amp;IF(N52="","Assign reviewer; ",""))</f>
      </c>
    </row>
    <row r="53" ht="46" customHeight="1">
      <c r="A53" s="11"/>
      <c r="B53" s="11"/>
      <c r="C53" s="11"/>
      <c r="D53" s="11"/>
      <c r="E53" s="11"/>
      <c r="F53" s="11"/>
      <c r="G53" s="11"/>
      <c r="H53" s="11"/>
      <c r="I53" s="11"/>
      <c r="J53" s="11"/>
      <c r="K53" s="11"/>
      <c r="L53" s="11"/>
      <c r="M53" s="23"/>
      <c r="N53" s="11"/>
      <c r="O53" s="22" t="str">
        <f>IF(COUNTA(A53:N53)=0,"",IF(A53="","Add ID; ","")&amp;IF(AND(A53&lt;&gt;"",COUNTIF(EvidenceTable[Evidence ID],A53)&gt;1),"Duplicate ID; ","")&amp;IF(B53="","Add claim link; ",IF(COUNTIF(ClaimsTable[Claim ID],B53)=0,"Unknown claim; ",""))&amp;IF(C53="","Describe artifact; ","")&amp;IF(D53="","Add reference; ","")&amp;IF(E53="","Assign owner; ","")&amp;IF(F53="","Record version; ","")&amp;IF(G53="","Define period; ","")&amp;IF(H53="","Identify root; ","")&amp;IF(J53="","Assess scope fit; ","")&amp;IF(K53="","Assess integrity; ","")&amp;IF(L53="","Record support; ","")&amp;IF(M53="","Add assessment date; ","")&amp;IF(N53="","Assign reviewer; ",""))</f>
      </c>
    </row>
    <row r="54" ht="46" customHeight="1">
      <c r="A54" s="11"/>
      <c r="B54" s="11"/>
      <c r="C54" s="11"/>
      <c r="D54" s="11"/>
      <c r="E54" s="11"/>
      <c r="F54" s="11"/>
      <c r="G54" s="11"/>
      <c r="H54" s="11"/>
      <c r="I54" s="11"/>
      <c r="J54" s="11"/>
      <c r="K54" s="11"/>
      <c r="L54" s="11"/>
      <c r="M54" s="23"/>
      <c r="N54" s="11"/>
      <c r="O54" s="22" t="str">
        <f>IF(COUNTA(A54:N54)=0,"",IF(A54="","Add ID; ","")&amp;IF(AND(A54&lt;&gt;"",COUNTIF(EvidenceTable[Evidence ID],A54)&gt;1),"Duplicate ID; ","")&amp;IF(B54="","Add claim link; ",IF(COUNTIF(ClaimsTable[Claim ID],B54)=0,"Unknown claim; ",""))&amp;IF(C54="","Describe artifact; ","")&amp;IF(D54="","Add reference; ","")&amp;IF(E54="","Assign owner; ","")&amp;IF(F54="","Record version; ","")&amp;IF(G54="","Define period; ","")&amp;IF(H54="","Identify root; ","")&amp;IF(J54="","Assess scope fit; ","")&amp;IF(K54="","Assess integrity; ","")&amp;IF(L54="","Record support; ","")&amp;IF(M54="","Add assessment date; ","")&amp;IF(N54="","Assign reviewer; ",""))</f>
      </c>
    </row>
    <row r="55" ht="46" customHeight="1">
      <c r="A55" s="11"/>
      <c r="B55" s="11"/>
      <c r="C55" s="11"/>
      <c r="D55" s="11"/>
      <c r="E55" s="11"/>
      <c r="F55" s="11"/>
      <c r="G55" s="11"/>
      <c r="H55" s="11"/>
      <c r="I55" s="11"/>
      <c r="J55" s="11"/>
      <c r="K55" s="11"/>
      <c r="L55" s="11"/>
      <c r="M55" s="23"/>
      <c r="N55" s="11"/>
      <c r="O55" s="22" t="str">
        <f>IF(COUNTA(A55:N55)=0,"",IF(A55="","Add ID; ","")&amp;IF(AND(A55&lt;&gt;"",COUNTIF(EvidenceTable[Evidence ID],A55)&gt;1),"Duplicate ID; ","")&amp;IF(B55="","Add claim link; ",IF(COUNTIF(ClaimsTable[Claim ID],B55)=0,"Unknown claim; ",""))&amp;IF(C55="","Describe artifact; ","")&amp;IF(D55="","Add reference; ","")&amp;IF(E55="","Assign owner; ","")&amp;IF(F55="","Record version; ","")&amp;IF(G55="","Define period; ","")&amp;IF(H55="","Identify root; ","")&amp;IF(J55="","Assess scope fit; ","")&amp;IF(K55="","Assess integrity; ","")&amp;IF(L55="","Record support; ","")&amp;IF(M55="","Add assessment date; ","")&amp;IF(N55="","Assign reviewer; ",""))</f>
      </c>
    </row>
    <row r="56" ht="46" customHeight="1">
      <c r="A56" s="11"/>
      <c r="B56" s="11"/>
      <c r="C56" s="11"/>
      <c r="D56" s="11"/>
      <c r="E56" s="11"/>
      <c r="F56" s="11"/>
      <c r="G56" s="11"/>
      <c r="H56" s="11"/>
      <c r="I56" s="11"/>
      <c r="J56" s="11"/>
      <c r="K56" s="11"/>
      <c r="L56" s="11"/>
      <c r="M56" s="23"/>
      <c r="N56" s="11"/>
      <c r="O56" s="22" t="str">
        <f>IF(COUNTA(A56:N56)=0,"",IF(A56="","Add ID; ","")&amp;IF(AND(A56&lt;&gt;"",COUNTIF(EvidenceTable[Evidence ID],A56)&gt;1),"Duplicate ID; ","")&amp;IF(B56="","Add claim link; ",IF(COUNTIF(ClaimsTable[Claim ID],B56)=0,"Unknown claim; ",""))&amp;IF(C56="","Describe artifact; ","")&amp;IF(D56="","Add reference; ","")&amp;IF(E56="","Assign owner; ","")&amp;IF(F56="","Record version; ","")&amp;IF(G56="","Define period; ","")&amp;IF(H56="","Identify root; ","")&amp;IF(J56="","Assess scope fit; ","")&amp;IF(K56="","Assess integrity; ","")&amp;IF(L56="","Record support; ","")&amp;IF(M56="","Add assessment date; ","")&amp;IF(N56="","Assign reviewer; ",""))</f>
      </c>
    </row>
    <row r="57" ht="46" customHeight="1">
      <c r="A57" s="11"/>
      <c r="B57" s="11"/>
      <c r="C57" s="11"/>
      <c r="D57" s="11"/>
      <c r="E57" s="11"/>
      <c r="F57" s="11"/>
      <c r="G57" s="11"/>
      <c r="H57" s="11"/>
      <c r="I57" s="11"/>
      <c r="J57" s="11"/>
      <c r="K57" s="11"/>
      <c r="L57" s="11"/>
      <c r="M57" s="23"/>
      <c r="N57" s="11"/>
      <c r="O57" s="22" t="str">
        <f>IF(COUNTA(A57:N57)=0,"",IF(A57="","Add ID; ","")&amp;IF(AND(A57&lt;&gt;"",COUNTIF(EvidenceTable[Evidence ID],A57)&gt;1),"Duplicate ID; ","")&amp;IF(B57="","Add claim link; ",IF(COUNTIF(ClaimsTable[Claim ID],B57)=0,"Unknown claim; ",""))&amp;IF(C57="","Describe artifact; ","")&amp;IF(D57="","Add reference; ","")&amp;IF(E57="","Assign owner; ","")&amp;IF(F57="","Record version; ","")&amp;IF(G57="","Define period; ","")&amp;IF(H57="","Identify root; ","")&amp;IF(J57="","Assess scope fit; ","")&amp;IF(K57="","Assess integrity; ","")&amp;IF(L57="","Record support; ","")&amp;IF(M57="","Add assessment date; ","")&amp;IF(N57="","Assign reviewer; ",""))</f>
      </c>
    </row>
    <row r="58" ht="46" customHeight="1">
      <c r="A58" s="11"/>
      <c r="B58" s="11"/>
      <c r="C58" s="11"/>
      <c r="D58" s="11"/>
      <c r="E58" s="11"/>
      <c r="F58" s="11"/>
      <c r="G58" s="11"/>
      <c r="H58" s="11"/>
      <c r="I58" s="11"/>
      <c r="J58" s="11"/>
      <c r="K58" s="11"/>
      <c r="L58" s="11"/>
      <c r="M58" s="23"/>
      <c r="N58" s="11"/>
      <c r="O58" s="22" t="str">
        <f>IF(COUNTA(A58:N58)=0,"",IF(A58="","Add ID; ","")&amp;IF(AND(A58&lt;&gt;"",COUNTIF(EvidenceTable[Evidence ID],A58)&gt;1),"Duplicate ID; ","")&amp;IF(B58="","Add claim link; ",IF(COUNTIF(ClaimsTable[Claim ID],B58)=0,"Unknown claim; ",""))&amp;IF(C58="","Describe artifact; ","")&amp;IF(D58="","Add reference; ","")&amp;IF(E58="","Assign owner; ","")&amp;IF(F58="","Record version; ","")&amp;IF(G58="","Define period; ","")&amp;IF(H58="","Identify root; ","")&amp;IF(J58="","Assess scope fit; ","")&amp;IF(K58="","Assess integrity; ","")&amp;IF(L58="","Record support; ","")&amp;IF(M58="","Add assessment date; ","")&amp;IF(N58="","Assign reviewer; ",""))</f>
      </c>
    </row>
    <row r="59" ht="46" customHeight="1">
      <c r="A59" s="11"/>
      <c r="B59" s="11"/>
      <c r="C59" s="11"/>
      <c r="D59" s="11"/>
      <c r="E59" s="11"/>
      <c r="F59" s="11"/>
      <c r="G59" s="11"/>
      <c r="H59" s="11"/>
      <c r="I59" s="11"/>
      <c r="J59" s="11"/>
      <c r="K59" s="11"/>
      <c r="L59" s="11"/>
      <c r="M59" s="23"/>
      <c r="N59" s="11"/>
      <c r="O59" s="22" t="str">
        <f>IF(COUNTA(A59:N59)=0,"",IF(A59="","Add ID; ","")&amp;IF(AND(A59&lt;&gt;"",COUNTIF(EvidenceTable[Evidence ID],A59)&gt;1),"Duplicate ID; ","")&amp;IF(B59="","Add claim link; ",IF(COUNTIF(ClaimsTable[Claim ID],B59)=0,"Unknown claim; ",""))&amp;IF(C59="","Describe artifact; ","")&amp;IF(D59="","Add reference; ","")&amp;IF(E59="","Assign owner; ","")&amp;IF(F59="","Record version; ","")&amp;IF(G59="","Define period; ","")&amp;IF(H59="","Identify root; ","")&amp;IF(J59="","Assess scope fit; ","")&amp;IF(K59="","Assess integrity; ","")&amp;IF(L59="","Record support; ","")&amp;IF(M59="","Add assessment date; ","")&amp;IF(N59="","Assign reviewer; ",""))</f>
      </c>
    </row>
    <row r="60" ht="46" customHeight="1">
      <c r="A60" s="11"/>
      <c r="B60" s="11"/>
      <c r="C60" s="11"/>
      <c r="D60" s="11"/>
      <c r="E60" s="11"/>
      <c r="F60" s="11"/>
      <c r="G60" s="11"/>
      <c r="H60" s="11"/>
      <c r="I60" s="11"/>
      <c r="J60" s="11"/>
      <c r="K60" s="11"/>
      <c r="L60" s="11"/>
      <c r="M60" s="23"/>
      <c r="N60" s="11"/>
      <c r="O60" s="22" t="str">
        <f>IF(COUNTA(A60:N60)=0,"",IF(A60="","Add ID; ","")&amp;IF(AND(A60&lt;&gt;"",COUNTIF(EvidenceTable[Evidence ID],A60)&gt;1),"Duplicate ID; ","")&amp;IF(B60="","Add claim link; ",IF(COUNTIF(ClaimsTable[Claim ID],B60)=0,"Unknown claim; ",""))&amp;IF(C60="","Describe artifact; ","")&amp;IF(D60="","Add reference; ","")&amp;IF(E60="","Assign owner; ","")&amp;IF(F60="","Record version; ","")&amp;IF(G60="","Define period; ","")&amp;IF(H60="","Identify root; ","")&amp;IF(J60="","Assess scope fit; ","")&amp;IF(K60="","Assess integrity; ","")&amp;IF(L60="","Record support; ","")&amp;IF(M60="","Add assessment date; ","")&amp;IF(N60="","Assign reviewer; ",""))</f>
      </c>
    </row>
    <row r="61" ht="46" customHeight="1">
      <c r="A61" s="11"/>
      <c r="B61" s="11"/>
      <c r="C61" s="11"/>
      <c r="D61" s="11"/>
      <c r="E61" s="11"/>
      <c r="F61" s="11"/>
      <c r="G61" s="11"/>
      <c r="H61" s="11"/>
      <c r="I61" s="11"/>
      <c r="J61" s="11"/>
      <c r="K61" s="11"/>
      <c r="L61" s="11"/>
      <c r="M61" s="23"/>
      <c r="N61" s="11"/>
      <c r="O61" s="22" t="str">
        <f>IF(COUNTA(A61:N61)=0,"",IF(A61="","Add ID; ","")&amp;IF(AND(A61&lt;&gt;"",COUNTIF(EvidenceTable[Evidence ID],A61)&gt;1),"Duplicate ID; ","")&amp;IF(B61="","Add claim link; ",IF(COUNTIF(ClaimsTable[Claim ID],B61)=0,"Unknown claim; ",""))&amp;IF(C61="","Describe artifact; ","")&amp;IF(D61="","Add reference; ","")&amp;IF(E61="","Assign owner; ","")&amp;IF(F61="","Record version; ","")&amp;IF(G61="","Define period; ","")&amp;IF(H61="","Identify root; ","")&amp;IF(J61="","Assess scope fit; ","")&amp;IF(K61="","Assess integrity; ","")&amp;IF(L61="","Record support; ","")&amp;IF(M61="","Add assessment date; ","")&amp;IF(N61="","Assign reviewer; ",""))</f>
      </c>
    </row>
    <row r="62" ht="46" customHeight="1">
      <c r="A62" s="11"/>
      <c r="B62" s="11"/>
      <c r="C62" s="11"/>
      <c r="D62" s="11"/>
      <c r="E62" s="11"/>
      <c r="F62" s="11"/>
      <c r="G62" s="11"/>
      <c r="H62" s="11"/>
      <c r="I62" s="11"/>
      <c r="J62" s="11"/>
      <c r="K62" s="11"/>
      <c r="L62" s="11"/>
      <c r="M62" s="23"/>
      <c r="N62" s="11"/>
      <c r="O62" s="22" t="str">
        <f>IF(COUNTA(A62:N62)=0,"",IF(A62="","Add ID; ","")&amp;IF(AND(A62&lt;&gt;"",COUNTIF(EvidenceTable[Evidence ID],A62)&gt;1),"Duplicate ID; ","")&amp;IF(B62="","Add claim link; ",IF(COUNTIF(ClaimsTable[Claim ID],B62)=0,"Unknown claim; ",""))&amp;IF(C62="","Describe artifact; ","")&amp;IF(D62="","Add reference; ","")&amp;IF(E62="","Assign owner; ","")&amp;IF(F62="","Record version; ","")&amp;IF(G62="","Define period; ","")&amp;IF(H62="","Identify root; ","")&amp;IF(J62="","Assess scope fit; ","")&amp;IF(K62="","Assess integrity; ","")&amp;IF(L62="","Record support; ","")&amp;IF(M62="","Add assessment date; ","")&amp;IF(N62="","Assign reviewer; ",""))</f>
      </c>
    </row>
    <row r="63" ht="46" customHeight="1">
      <c r="A63" s="11"/>
      <c r="B63" s="11"/>
      <c r="C63" s="11"/>
      <c r="D63" s="11"/>
      <c r="E63" s="11"/>
      <c r="F63" s="11"/>
      <c r="G63" s="11"/>
      <c r="H63" s="11"/>
      <c r="I63" s="11"/>
      <c r="J63" s="11"/>
      <c r="K63" s="11"/>
      <c r="L63" s="11"/>
      <c r="M63" s="23"/>
      <c r="N63" s="11"/>
      <c r="O63" s="22" t="str">
        <f>IF(COUNTA(A63:N63)=0,"",IF(A63="","Add ID; ","")&amp;IF(AND(A63&lt;&gt;"",COUNTIF(EvidenceTable[Evidence ID],A63)&gt;1),"Duplicate ID; ","")&amp;IF(B63="","Add claim link; ",IF(COUNTIF(ClaimsTable[Claim ID],B63)=0,"Unknown claim; ",""))&amp;IF(C63="","Describe artifact; ","")&amp;IF(D63="","Add reference; ","")&amp;IF(E63="","Assign owner; ","")&amp;IF(F63="","Record version; ","")&amp;IF(G63="","Define period; ","")&amp;IF(H63="","Identify root; ","")&amp;IF(J63="","Assess scope fit; ","")&amp;IF(K63="","Assess integrity; ","")&amp;IF(L63="","Record support; ","")&amp;IF(M63="","Add assessment date; ","")&amp;IF(N63="","Assign reviewer; ",""))</f>
      </c>
    </row>
    <row r="64" ht="46" customHeight="1">
      <c r="A64" s="11"/>
      <c r="B64" s="11"/>
      <c r="C64" s="11"/>
      <c r="D64" s="11"/>
      <c r="E64" s="11"/>
      <c r="F64" s="11"/>
      <c r="G64" s="11"/>
      <c r="H64" s="11"/>
      <c r="I64" s="11"/>
      <c r="J64" s="11"/>
      <c r="K64" s="11"/>
      <c r="L64" s="11"/>
      <c r="M64" s="23"/>
      <c r="N64" s="11"/>
      <c r="O64" s="22" t="str">
        <f>IF(COUNTA(A64:N64)=0,"",IF(A64="","Add ID; ","")&amp;IF(AND(A64&lt;&gt;"",COUNTIF(EvidenceTable[Evidence ID],A64)&gt;1),"Duplicate ID; ","")&amp;IF(B64="","Add claim link; ",IF(COUNTIF(ClaimsTable[Claim ID],B64)=0,"Unknown claim; ",""))&amp;IF(C64="","Describe artifact; ","")&amp;IF(D64="","Add reference; ","")&amp;IF(E64="","Assign owner; ","")&amp;IF(F64="","Record version; ","")&amp;IF(G64="","Define period; ","")&amp;IF(H64="","Identify root; ","")&amp;IF(J64="","Assess scope fit; ","")&amp;IF(K64="","Assess integrity; ","")&amp;IF(L64="","Record support; ","")&amp;IF(M64="","Add assessment date; ","")&amp;IF(N64="","Assign reviewer; ",""))</f>
      </c>
    </row>
    <row r="65" ht="46" customHeight="1">
      <c r="A65" s="11"/>
      <c r="B65" s="11"/>
      <c r="C65" s="11"/>
      <c r="D65" s="11"/>
      <c r="E65" s="11"/>
      <c r="F65" s="11"/>
      <c r="G65" s="11"/>
      <c r="H65" s="11"/>
      <c r="I65" s="11"/>
      <c r="J65" s="11"/>
      <c r="K65" s="11"/>
      <c r="L65" s="11"/>
      <c r="M65" s="23"/>
      <c r="N65" s="11"/>
      <c r="O65" s="22" t="str">
        <f>IF(COUNTA(A65:N65)=0,"",IF(A65="","Add ID; ","")&amp;IF(AND(A65&lt;&gt;"",COUNTIF(EvidenceTable[Evidence ID],A65)&gt;1),"Duplicate ID; ","")&amp;IF(B65="","Add claim link; ",IF(COUNTIF(ClaimsTable[Claim ID],B65)=0,"Unknown claim; ",""))&amp;IF(C65="","Describe artifact; ","")&amp;IF(D65="","Add reference; ","")&amp;IF(E65="","Assign owner; ","")&amp;IF(F65="","Record version; ","")&amp;IF(G65="","Define period; ","")&amp;IF(H65="","Identify root; ","")&amp;IF(J65="","Assess scope fit; ","")&amp;IF(K65="","Assess integrity; ","")&amp;IF(L65="","Record support; ","")&amp;IF(M65="","Add assessment date; ","")&amp;IF(N65="","Assign reviewer; ",""))</f>
      </c>
    </row>
    <row r="66" ht="46" customHeight="1">
      <c r="A66" s="11"/>
      <c r="B66" s="11"/>
      <c r="C66" s="11"/>
      <c r="D66" s="11"/>
      <c r="E66" s="11"/>
      <c r="F66" s="11"/>
      <c r="G66" s="11"/>
      <c r="H66" s="11"/>
      <c r="I66" s="11"/>
      <c r="J66" s="11"/>
      <c r="K66" s="11"/>
      <c r="L66" s="11"/>
      <c r="M66" s="23"/>
      <c r="N66" s="11"/>
      <c r="O66" s="22" t="str">
        <f>IF(COUNTA(A66:N66)=0,"",IF(A66="","Add ID; ","")&amp;IF(AND(A66&lt;&gt;"",COUNTIF(EvidenceTable[Evidence ID],A66)&gt;1),"Duplicate ID; ","")&amp;IF(B66="","Add claim link; ",IF(COUNTIF(ClaimsTable[Claim ID],B66)=0,"Unknown claim; ",""))&amp;IF(C66="","Describe artifact; ","")&amp;IF(D66="","Add reference; ","")&amp;IF(E66="","Assign owner; ","")&amp;IF(F66="","Record version; ","")&amp;IF(G66="","Define period; ","")&amp;IF(H66="","Identify root; ","")&amp;IF(J66="","Assess scope fit; ","")&amp;IF(K66="","Assess integrity; ","")&amp;IF(L66="","Record support; ","")&amp;IF(M66="","Add assessment date; ","")&amp;IF(N66="","Assign reviewer; ",""))</f>
      </c>
    </row>
    <row r="67" ht="46" customHeight="1">
      <c r="A67" s="11"/>
      <c r="B67" s="11"/>
      <c r="C67" s="11"/>
      <c r="D67" s="11"/>
      <c r="E67" s="11"/>
      <c r="F67" s="11"/>
      <c r="G67" s="11"/>
      <c r="H67" s="11"/>
      <c r="I67" s="11"/>
      <c r="J67" s="11"/>
      <c r="K67" s="11"/>
      <c r="L67" s="11"/>
      <c r="M67" s="23"/>
      <c r="N67" s="11"/>
      <c r="O67" s="22" t="str">
        <f>IF(COUNTA(A67:N67)=0,"",IF(A67="","Add ID; ","")&amp;IF(AND(A67&lt;&gt;"",COUNTIF(EvidenceTable[Evidence ID],A67)&gt;1),"Duplicate ID; ","")&amp;IF(B67="","Add claim link; ",IF(COUNTIF(ClaimsTable[Claim ID],B67)=0,"Unknown claim; ",""))&amp;IF(C67="","Describe artifact; ","")&amp;IF(D67="","Add reference; ","")&amp;IF(E67="","Assign owner; ","")&amp;IF(F67="","Record version; ","")&amp;IF(G67="","Define period; ","")&amp;IF(H67="","Identify root; ","")&amp;IF(J67="","Assess scope fit; ","")&amp;IF(K67="","Assess integrity; ","")&amp;IF(L67="","Record support; ","")&amp;IF(M67="","Add assessment date; ","")&amp;IF(N67="","Assign reviewer; ",""))</f>
      </c>
    </row>
    <row r="68" ht="46" customHeight="1">
      <c r="A68" s="11"/>
      <c r="B68" s="11"/>
      <c r="C68" s="11"/>
      <c r="D68" s="11"/>
      <c r="E68" s="11"/>
      <c r="F68" s="11"/>
      <c r="G68" s="11"/>
      <c r="H68" s="11"/>
      <c r="I68" s="11"/>
      <c r="J68" s="11"/>
      <c r="K68" s="11"/>
      <c r="L68" s="11"/>
      <c r="M68" s="23"/>
      <c r="N68" s="11"/>
      <c r="O68" s="22" t="str">
        <f>IF(COUNTA(A68:N68)=0,"",IF(A68="","Add ID; ","")&amp;IF(AND(A68&lt;&gt;"",COUNTIF(EvidenceTable[Evidence ID],A68)&gt;1),"Duplicate ID; ","")&amp;IF(B68="","Add claim link; ",IF(COUNTIF(ClaimsTable[Claim ID],B68)=0,"Unknown claim; ",""))&amp;IF(C68="","Describe artifact; ","")&amp;IF(D68="","Add reference; ","")&amp;IF(E68="","Assign owner; ","")&amp;IF(F68="","Record version; ","")&amp;IF(G68="","Define period; ","")&amp;IF(H68="","Identify root; ","")&amp;IF(J68="","Assess scope fit; ","")&amp;IF(K68="","Assess integrity; ","")&amp;IF(L68="","Record support; ","")&amp;IF(M68="","Add assessment date; ","")&amp;IF(N68="","Assign reviewer; ",""))</f>
      </c>
    </row>
    <row r="69" ht="46" customHeight="1">
      <c r="A69" s="11"/>
      <c r="B69" s="11"/>
      <c r="C69" s="11"/>
      <c r="D69" s="11"/>
      <c r="E69" s="11"/>
      <c r="F69" s="11"/>
      <c r="G69" s="11"/>
      <c r="H69" s="11"/>
      <c r="I69" s="11"/>
      <c r="J69" s="11"/>
      <c r="K69" s="11"/>
      <c r="L69" s="11"/>
      <c r="M69" s="23"/>
      <c r="N69" s="11"/>
      <c r="O69" s="22" t="str">
        <f>IF(COUNTA(A69:N69)=0,"",IF(A69="","Add ID; ","")&amp;IF(AND(A69&lt;&gt;"",COUNTIF(EvidenceTable[Evidence ID],A69)&gt;1),"Duplicate ID; ","")&amp;IF(B69="","Add claim link; ",IF(COUNTIF(ClaimsTable[Claim ID],B69)=0,"Unknown claim; ",""))&amp;IF(C69="","Describe artifact; ","")&amp;IF(D69="","Add reference; ","")&amp;IF(E69="","Assign owner; ","")&amp;IF(F69="","Record version; ","")&amp;IF(G69="","Define period; ","")&amp;IF(H69="","Identify root; ","")&amp;IF(J69="","Assess scope fit; ","")&amp;IF(K69="","Assess integrity; ","")&amp;IF(L69="","Record support; ","")&amp;IF(M69="","Add assessment date; ","")&amp;IF(N69="","Assign reviewer; ",""))</f>
      </c>
    </row>
    <row r="70" ht="46" customHeight="1">
      <c r="A70" s="11"/>
      <c r="B70" s="11"/>
      <c r="C70" s="11"/>
      <c r="D70" s="11"/>
      <c r="E70" s="11"/>
      <c r="F70" s="11"/>
      <c r="G70" s="11"/>
      <c r="H70" s="11"/>
      <c r="I70" s="11"/>
      <c r="J70" s="11"/>
      <c r="K70" s="11"/>
      <c r="L70" s="11"/>
      <c r="M70" s="23"/>
      <c r="N70" s="11"/>
      <c r="O70" s="22" t="str">
        <f>IF(COUNTA(A70:N70)=0,"",IF(A70="","Add ID; ","")&amp;IF(AND(A70&lt;&gt;"",COUNTIF(EvidenceTable[Evidence ID],A70)&gt;1),"Duplicate ID; ","")&amp;IF(B70="","Add claim link; ",IF(COUNTIF(ClaimsTable[Claim ID],B70)=0,"Unknown claim; ",""))&amp;IF(C70="","Describe artifact; ","")&amp;IF(D70="","Add reference; ","")&amp;IF(E70="","Assign owner; ","")&amp;IF(F70="","Record version; ","")&amp;IF(G70="","Define period; ","")&amp;IF(H70="","Identify root; ","")&amp;IF(J70="","Assess scope fit; ","")&amp;IF(K70="","Assess integrity; ","")&amp;IF(L70="","Record support; ","")&amp;IF(M70="","Add assessment date; ","")&amp;IF(N70="","Assign reviewer; ",""))</f>
      </c>
    </row>
    <row r="71" ht="46" customHeight="1">
      <c r="A71" s="11"/>
      <c r="B71" s="11"/>
      <c r="C71" s="11"/>
      <c r="D71" s="11"/>
      <c r="E71" s="11"/>
      <c r="F71" s="11"/>
      <c r="G71" s="11"/>
      <c r="H71" s="11"/>
      <c r="I71" s="11"/>
      <c r="J71" s="11"/>
      <c r="K71" s="11"/>
      <c r="L71" s="11"/>
      <c r="M71" s="23"/>
      <c r="N71" s="11"/>
      <c r="O71" s="22" t="str">
        <f>IF(COUNTA(A71:N71)=0,"",IF(A71="","Add ID; ","")&amp;IF(AND(A71&lt;&gt;"",COUNTIF(EvidenceTable[Evidence ID],A71)&gt;1),"Duplicate ID; ","")&amp;IF(B71="","Add claim link; ",IF(COUNTIF(ClaimsTable[Claim ID],B71)=0,"Unknown claim; ",""))&amp;IF(C71="","Describe artifact; ","")&amp;IF(D71="","Add reference; ","")&amp;IF(E71="","Assign owner; ","")&amp;IF(F71="","Record version; ","")&amp;IF(G71="","Define period; ","")&amp;IF(H71="","Identify root; ","")&amp;IF(J71="","Assess scope fit; ","")&amp;IF(K71="","Assess integrity; ","")&amp;IF(L71="","Record support; ","")&amp;IF(M71="","Add assessment date; ","")&amp;IF(N71="","Assign reviewer; ",""))</f>
      </c>
    </row>
    <row r="72" ht="46" customHeight="1">
      <c r="A72" s="11"/>
      <c r="B72" s="11"/>
      <c r="C72" s="11"/>
      <c r="D72" s="11"/>
      <c r="E72" s="11"/>
      <c r="F72" s="11"/>
      <c r="G72" s="11"/>
      <c r="H72" s="11"/>
      <c r="I72" s="11"/>
      <c r="J72" s="11"/>
      <c r="K72" s="11"/>
      <c r="L72" s="11"/>
      <c r="M72" s="23"/>
      <c r="N72" s="11"/>
      <c r="O72" s="22" t="str">
        <f>IF(COUNTA(A72:N72)=0,"",IF(A72="","Add ID; ","")&amp;IF(AND(A72&lt;&gt;"",COUNTIF(EvidenceTable[Evidence ID],A72)&gt;1),"Duplicate ID; ","")&amp;IF(B72="","Add claim link; ",IF(COUNTIF(ClaimsTable[Claim ID],B72)=0,"Unknown claim; ",""))&amp;IF(C72="","Describe artifact; ","")&amp;IF(D72="","Add reference; ","")&amp;IF(E72="","Assign owner; ","")&amp;IF(F72="","Record version; ","")&amp;IF(G72="","Define period; ","")&amp;IF(H72="","Identify root; ","")&amp;IF(J72="","Assess scope fit; ","")&amp;IF(K72="","Assess integrity; ","")&amp;IF(L72="","Record support; ","")&amp;IF(M72="","Add assessment date; ","")&amp;IF(N72="","Assign reviewer; ",""))</f>
      </c>
    </row>
    <row r="73" ht="46" customHeight="1">
      <c r="A73" s="11"/>
      <c r="B73" s="11"/>
      <c r="C73" s="11"/>
      <c r="D73" s="11"/>
      <c r="E73" s="11"/>
      <c r="F73" s="11"/>
      <c r="G73" s="11"/>
      <c r="H73" s="11"/>
      <c r="I73" s="11"/>
      <c r="J73" s="11"/>
      <c r="K73" s="11"/>
      <c r="L73" s="11"/>
      <c r="M73" s="23"/>
      <c r="N73" s="11"/>
      <c r="O73" s="22" t="str">
        <f>IF(COUNTA(A73:N73)=0,"",IF(A73="","Add ID; ","")&amp;IF(AND(A73&lt;&gt;"",COUNTIF(EvidenceTable[Evidence ID],A73)&gt;1),"Duplicate ID; ","")&amp;IF(B73="","Add claim link; ",IF(COUNTIF(ClaimsTable[Claim ID],B73)=0,"Unknown claim; ",""))&amp;IF(C73="","Describe artifact; ","")&amp;IF(D73="","Add reference; ","")&amp;IF(E73="","Assign owner; ","")&amp;IF(F73="","Record version; ","")&amp;IF(G73="","Define period; ","")&amp;IF(H73="","Identify root; ","")&amp;IF(J73="","Assess scope fit; ","")&amp;IF(K73="","Assess integrity; ","")&amp;IF(L73="","Record support; ","")&amp;IF(M73="","Add assessment date; ","")&amp;IF(N73="","Assign reviewer; ",""))</f>
      </c>
    </row>
    <row r="74" ht="46" customHeight="1">
      <c r="A74" s="11"/>
      <c r="B74" s="11"/>
      <c r="C74" s="11"/>
      <c r="D74" s="11"/>
      <c r="E74" s="11"/>
      <c r="F74" s="11"/>
      <c r="G74" s="11"/>
      <c r="H74" s="11"/>
      <c r="I74" s="11"/>
      <c r="J74" s="11"/>
      <c r="K74" s="11"/>
      <c r="L74" s="11"/>
      <c r="M74" s="23"/>
      <c r="N74" s="11"/>
      <c r="O74" s="22" t="str">
        <f>IF(COUNTA(A74:N74)=0,"",IF(A74="","Add ID; ","")&amp;IF(AND(A74&lt;&gt;"",COUNTIF(EvidenceTable[Evidence ID],A74)&gt;1),"Duplicate ID; ","")&amp;IF(B74="","Add claim link; ",IF(COUNTIF(ClaimsTable[Claim ID],B74)=0,"Unknown claim; ",""))&amp;IF(C74="","Describe artifact; ","")&amp;IF(D74="","Add reference; ","")&amp;IF(E74="","Assign owner; ","")&amp;IF(F74="","Record version; ","")&amp;IF(G74="","Define period; ","")&amp;IF(H74="","Identify root; ","")&amp;IF(J74="","Assess scope fit; ","")&amp;IF(K74="","Assess integrity; ","")&amp;IF(L74="","Record support; ","")&amp;IF(M74="","Add assessment date; ","")&amp;IF(N74="","Assign reviewer; ",""))</f>
      </c>
    </row>
    <row r="75" ht="46" customHeight="1">
      <c r="A75" s="11"/>
      <c r="B75" s="11"/>
      <c r="C75" s="11"/>
      <c r="D75" s="11"/>
      <c r="E75" s="11"/>
      <c r="F75" s="11"/>
      <c r="G75" s="11"/>
      <c r="H75" s="11"/>
      <c r="I75" s="11"/>
      <c r="J75" s="11"/>
      <c r="K75" s="11"/>
      <c r="L75" s="11"/>
      <c r="M75" s="23"/>
      <c r="N75" s="11"/>
      <c r="O75" s="22" t="str">
        <f>IF(COUNTA(A75:N75)=0,"",IF(A75="","Add ID; ","")&amp;IF(AND(A75&lt;&gt;"",COUNTIF(EvidenceTable[Evidence ID],A75)&gt;1),"Duplicate ID; ","")&amp;IF(B75="","Add claim link; ",IF(COUNTIF(ClaimsTable[Claim ID],B75)=0,"Unknown claim; ",""))&amp;IF(C75="","Describe artifact; ","")&amp;IF(D75="","Add reference; ","")&amp;IF(E75="","Assign owner; ","")&amp;IF(F75="","Record version; ","")&amp;IF(G75="","Define period; ","")&amp;IF(H75="","Identify root; ","")&amp;IF(J75="","Assess scope fit; ","")&amp;IF(K75="","Assess integrity; ","")&amp;IF(L75="","Record support; ","")&amp;IF(M75="","Add assessment date; ","")&amp;IF(N75="","Assign reviewer; ",""))</f>
      </c>
    </row>
    <row r="76" ht="46" customHeight="1">
      <c r="A76" s="11"/>
      <c r="B76" s="11"/>
      <c r="C76" s="11"/>
      <c r="D76" s="11"/>
      <c r="E76" s="11"/>
      <c r="F76" s="11"/>
      <c r="G76" s="11"/>
      <c r="H76" s="11"/>
      <c r="I76" s="11"/>
      <c r="J76" s="11"/>
      <c r="K76" s="11"/>
      <c r="L76" s="11"/>
      <c r="M76" s="23"/>
      <c r="N76" s="11"/>
      <c r="O76" s="22" t="str">
        <f>IF(COUNTA(A76:N76)=0,"",IF(A76="","Add ID; ","")&amp;IF(AND(A76&lt;&gt;"",COUNTIF(EvidenceTable[Evidence ID],A76)&gt;1),"Duplicate ID; ","")&amp;IF(B76="","Add claim link; ",IF(COUNTIF(ClaimsTable[Claim ID],B76)=0,"Unknown claim; ",""))&amp;IF(C76="","Describe artifact; ","")&amp;IF(D76="","Add reference; ","")&amp;IF(E76="","Assign owner; ","")&amp;IF(F76="","Record version; ","")&amp;IF(G76="","Define period; ","")&amp;IF(H76="","Identify root; ","")&amp;IF(J76="","Assess scope fit; ","")&amp;IF(K76="","Assess integrity; ","")&amp;IF(L76="","Record support; ","")&amp;IF(M76="","Add assessment date; ","")&amp;IF(N76="","Assign reviewer; ",""))</f>
      </c>
    </row>
    <row r="77" ht="46" customHeight="1">
      <c r="A77" s="11"/>
      <c r="B77" s="11"/>
      <c r="C77" s="11"/>
      <c r="D77" s="11"/>
      <c r="E77" s="11"/>
      <c r="F77" s="11"/>
      <c r="G77" s="11"/>
      <c r="H77" s="11"/>
      <c r="I77" s="11"/>
      <c r="J77" s="11"/>
      <c r="K77" s="11"/>
      <c r="L77" s="11"/>
      <c r="M77" s="23"/>
      <c r="N77" s="11"/>
      <c r="O77" s="22" t="str">
        <f>IF(COUNTA(A77:N77)=0,"",IF(A77="","Add ID; ","")&amp;IF(AND(A77&lt;&gt;"",COUNTIF(EvidenceTable[Evidence ID],A77)&gt;1),"Duplicate ID; ","")&amp;IF(B77="","Add claim link; ",IF(COUNTIF(ClaimsTable[Claim ID],B77)=0,"Unknown claim; ",""))&amp;IF(C77="","Describe artifact; ","")&amp;IF(D77="","Add reference; ","")&amp;IF(E77="","Assign owner; ","")&amp;IF(F77="","Record version; ","")&amp;IF(G77="","Define period; ","")&amp;IF(H77="","Identify root; ","")&amp;IF(J77="","Assess scope fit; ","")&amp;IF(K77="","Assess integrity; ","")&amp;IF(L77="","Record support; ","")&amp;IF(M77="","Add assessment date; ","")&amp;IF(N77="","Assign reviewer; ",""))</f>
      </c>
    </row>
    <row r="78" ht="46" customHeight="1">
      <c r="A78" s="11"/>
      <c r="B78" s="11"/>
      <c r="C78" s="11"/>
      <c r="D78" s="11"/>
      <c r="E78" s="11"/>
      <c r="F78" s="11"/>
      <c r="G78" s="11"/>
      <c r="H78" s="11"/>
      <c r="I78" s="11"/>
      <c r="J78" s="11"/>
      <c r="K78" s="11"/>
      <c r="L78" s="11"/>
      <c r="M78" s="23"/>
      <c r="N78" s="11"/>
      <c r="O78" s="22" t="str">
        <f>IF(COUNTA(A78:N78)=0,"",IF(A78="","Add ID; ","")&amp;IF(AND(A78&lt;&gt;"",COUNTIF(EvidenceTable[Evidence ID],A78)&gt;1),"Duplicate ID; ","")&amp;IF(B78="","Add claim link; ",IF(COUNTIF(ClaimsTable[Claim ID],B78)=0,"Unknown claim; ",""))&amp;IF(C78="","Describe artifact; ","")&amp;IF(D78="","Add reference; ","")&amp;IF(E78="","Assign owner; ","")&amp;IF(F78="","Record version; ","")&amp;IF(G78="","Define period; ","")&amp;IF(H78="","Identify root; ","")&amp;IF(J78="","Assess scope fit; ","")&amp;IF(K78="","Assess integrity; ","")&amp;IF(L78="","Record support; ","")&amp;IF(M78="","Add assessment date; ","")&amp;IF(N78="","Assign reviewer; ",""))</f>
      </c>
    </row>
    <row r="79" ht="46" customHeight="1">
      <c r="A79" s="11"/>
      <c r="B79" s="11"/>
      <c r="C79" s="11"/>
      <c r="D79" s="11"/>
      <c r="E79" s="11"/>
      <c r="F79" s="11"/>
      <c r="G79" s="11"/>
      <c r="H79" s="11"/>
      <c r="I79" s="11"/>
      <c r="J79" s="11"/>
      <c r="K79" s="11"/>
      <c r="L79" s="11"/>
      <c r="M79" s="23"/>
      <c r="N79" s="11"/>
      <c r="O79" s="22" t="str">
        <f>IF(COUNTA(A79:N79)=0,"",IF(A79="","Add ID; ","")&amp;IF(AND(A79&lt;&gt;"",COUNTIF(EvidenceTable[Evidence ID],A79)&gt;1),"Duplicate ID; ","")&amp;IF(B79="","Add claim link; ",IF(COUNTIF(ClaimsTable[Claim ID],B79)=0,"Unknown claim; ",""))&amp;IF(C79="","Describe artifact; ","")&amp;IF(D79="","Add reference; ","")&amp;IF(E79="","Assign owner; ","")&amp;IF(F79="","Record version; ","")&amp;IF(G79="","Define period; ","")&amp;IF(H79="","Identify root; ","")&amp;IF(J79="","Assess scope fit; ","")&amp;IF(K79="","Assess integrity; ","")&amp;IF(L79="","Record support; ","")&amp;IF(M79="","Add assessment date; ","")&amp;IF(N79="","Assign reviewer; ",""))</f>
      </c>
    </row>
    <row r="80" ht="46" customHeight="1">
      <c r="A80" s="11"/>
      <c r="B80" s="11"/>
      <c r="C80" s="11"/>
      <c r="D80" s="11"/>
      <c r="E80" s="11"/>
      <c r="F80" s="11"/>
      <c r="G80" s="11"/>
      <c r="H80" s="11"/>
      <c r="I80" s="11"/>
      <c r="J80" s="11"/>
      <c r="K80" s="11"/>
      <c r="L80" s="11"/>
      <c r="M80" s="23"/>
      <c r="N80" s="11"/>
      <c r="O80" s="22" t="str">
        <f>IF(COUNTA(A80:N80)=0,"",IF(A80="","Add ID; ","")&amp;IF(AND(A80&lt;&gt;"",COUNTIF(EvidenceTable[Evidence ID],A80)&gt;1),"Duplicate ID; ","")&amp;IF(B80="","Add claim link; ",IF(COUNTIF(ClaimsTable[Claim ID],B80)=0,"Unknown claim; ",""))&amp;IF(C80="","Describe artifact; ","")&amp;IF(D80="","Add reference; ","")&amp;IF(E80="","Assign owner; ","")&amp;IF(F80="","Record version; ","")&amp;IF(G80="","Define period; ","")&amp;IF(H80="","Identify root; ","")&amp;IF(J80="","Assess scope fit; ","")&amp;IF(K80="","Assess integrity; ","")&amp;IF(L80="","Record support; ","")&amp;IF(M80="","Add assessment date; ","")&amp;IF(N80="","Assign reviewer; ",""))</f>
      </c>
    </row>
    <row r="81" ht="46" customHeight="1">
      <c r="A81" s="11"/>
      <c r="B81" s="11"/>
      <c r="C81" s="11"/>
      <c r="D81" s="11"/>
      <c r="E81" s="11"/>
      <c r="F81" s="11"/>
      <c r="G81" s="11"/>
      <c r="H81" s="11"/>
      <c r="I81" s="11"/>
      <c r="J81" s="11"/>
      <c r="K81" s="11"/>
      <c r="L81" s="11"/>
      <c r="M81" s="23"/>
      <c r="N81" s="11"/>
      <c r="O81" s="22" t="str">
        <f>IF(COUNTA(A81:N81)=0,"",IF(A81="","Add ID; ","")&amp;IF(AND(A81&lt;&gt;"",COUNTIF(EvidenceTable[Evidence ID],A81)&gt;1),"Duplicate ID; ","")&amp;IF(B81="","Add claim link; ",IF(COUNTIF(ClaimsTable[Claim ID],B81)=0,"Unknown claim; ",""))&amp;IF(C81="","Describe artifact; ","")&amp;IF(D81="","Add reference; ","")&amp;IF(E81="","Assign owner; ","")&amp;IF(F81="","Record version; ","")&amp;IF(G81="","Define period; ","")&amp;IF(H81="","Identify root; ","")&amp;IF(J81="","Assess scope fit; ","")&amp;IF(K81="","Assess integrity; ","")&amp;IF(L81="","Record support; ","")&amp;IF(M81="","Add assessment date; ","")&amp;IF(N81="","Assign reviewer; ",""))</f>
      </c>
    </row>
    <row r="82" ht="46" customHeight="1">
      <c r="A82" s="11"/>
      <c r="B82" s="11"/>
      <c r="C82" s="11"/>
      <c r="D82" s="11"/>
      <c r="E82" s="11"/>
      <c r="F82" s="11"/>
      <c r="G82" s="11"/>
      <c r="H82" s="11"/>
      <c r="I82" s="11"/>
      <c r="J82" s="11"/>
      <c r="K82" s="11"/>
      <c r="L82" s="11"/>
      <c r="M82" s="23"/>
      <c r="N82" s="11"/>
      <c r="O82" s="22" t="str">
        <f>IF(COUNTA(A82:N82)=0,"",IF(A82="","Add ID; ","")&amp;IF(AND(A82&lt;&gt;"",COUNTIF(EvidenceTable[Evidence ID],A82)&gt;1),"Duplicate ID; ","")&amp;IF(B82="","Add claim link; ",IF(COUNTIF(ClaimsTable[Claim ID],B82)=0,"Unknown claim; ",""))&amp;IF(C82="","Describe artifact; ","")&amp;IF(D82="","Add reference; ","")&amp;IF(E82="","Assign owner; ","")&amp;IF(F82="","Record version; ","")&amp;IF(G82="","Define period; ","")&amp;IF(H82="","Identify root; ","")&amp;IF(J82="","Assess scope fit; ","")&amp;IF(K82="","Assess integrity; ","")&amp;IF(L82="","Record support; ","")&amp;IF(M82="","Add assessment date; ","")&amp;IF(N82="","Assign reviewer; ",""))</f>
      </c>
    </row>
    <row r="83" ht="46" customHeight="1">
      <c r="A83" s="11"/>
      <c r="B83" s="11"/>
      <c r="C83" s="11"/>
      <c r="D83" s="11"/>
      <c r="E83" s="11"/>
      <c r="F83" s="11"/>
      <c r="G83" s="11"/>
      <c r="H83" s="11"/>
      <c r="I83" s="11"/>
      <c r="J83" s="11"/>
      <c r="K83" s="11"/>
      <c r="L83" s="11"/>
      <c r="M83" s="23"/>
      <c r="N83" s="11"/>
      <c r="O83" s="22" t="str">
        <f>IF(COUNTA(A83:N83)=0,"",IF(A83="","Add ID; ","")&amp;IF(AND(A83&lt;&gt;"",COUNTIF(EvidenceTable[Evidence ID],A83)&gt;1),"Duplicate ID; ","")&amp;IF(B83="","Add claim link; ",IF(COUNTIF(ClaimsTable[Claim ID],B83)=0,"Unknown claim; ",""))&amp;IF(C83="","Describe artifact; ","")&amp;IF(D83="","Add reference; ","")&amp;IF(E83="","Assign owner; ","")&amp;IF(F83="","Record version; ","")&amp;IF(G83="","Define period; ","")&amp;IF(H83="","Identify root; ","")&amp;IF(J83="","Assess scope fit; ","")&amp;IF(K83="","Assess integrity; ","")&amp;IF(L83="","Record support; ","")&amp;IF(M83="","Add assessment date; ","")&amp;IF(N83="","Assign reviewer; ",""))</f>
      </c>
    </row>
    <row r="84" ht="46" customHeight="1">
      <c r="A84" s="11"/>
      <c r="B84" s="11"/>
      <c r="C84" s="11"/>
      <c r="D84" s="11"/>
      <c r="E84" s="11"/>
      <c r="F84" s="11"/>
      <c r="G84" s="11"/>
      <c r="H84" s="11"/>
      <c r="I84" s="11"/>
      <c r="J84" s="11"/>
      <c r="K84" s="11"/>
      <c r="L84" s="11"/>
      <c r="M84" s="23"/>
      <c r="N84" s="11"/>
      <c r="O84" s="22" t="str">
        <f>IF(COUNTA(A84:N84)=0,"",IF(A84="","Add ID; ","")&amp;IF(AND(A84&lt;&gt;"",COUNTIF(EvidenceTable[Evidence ID],A84)&gt;1),"Duplicate ID; ","")&amp;IF(B84="","Add claim link; ",IF(COUNTIF(ClaimsTable[Claim ID],B84)=0,"Unknown claim; ",""))&amp;IF(C84="","Describe artifact; ","")&amp;IF(D84="","Add reference; ","")&amp;IF(E84="","Assign owner; ","")&amp;IF(F84="","Record version; ","")&amp;IF(G84="","Define period; ","")&amp;IF(H84="","Identify root; ","")&amp;IF(J84="","Assess scope fit; ","")&amp;IF(K84="","Assess integrity; ","")&amp;IF(L84="","Record support; ","")&amp;IF(M84="","Add assessment date; ","")&amp;IF(N84="","Assign reviewer; ",""))</f>
      </c>
    </row>
    <row r="85" ht="46" customHeight="1">
      <c r="A85" s="11"/>
      <c r="B85" s="11"/>
      <c r="C85" s="11"/>
      <c r="D85" s="11"/>
      <c r="E85" s="11"/>
      <c r="F85" s="11"/>
      <c r="G85" s="11"/>
      <c r="H85" s="11"/>
      <c r="I85" s="11"/>
      <c r="J85" s="11"/>
      <c r="K85" s="11"/>
      <c r="L85" s="11"/>
      <c r="M85" s="23"/>
      <c r="N85" s="11"/>
      <c r="O85" s="22" t="str">
        <f>IF(COUNTA(A85:N85)=0,"",IF(A85="","Add ID; ","")&amp;IF(AND(A85&lt;&gt;"",COUNTIF(EvidenceTable[Evidence ID],A85)&gt;1),"Duplicate ID; ","")&amp;IF(B85="","Add claim link; ",IF(COUNTIF(ClaimsTable[Claim ID],B85)=0,"Unknown claim; ",""))&amp;IF(C85="","Describe artifact; ","")&amp;IF(D85="","Add reference; ","")&amp;IF(E85="","Assign owner; ","")&amp;IF(F85="","Record version; ","")&amp;IF(G85="","Define period; ","")&amp;IF(H85="","Identify root; ","")&amp;IF(J85="","Assess scope fit; ","")&amp;IF(K85="","Assess integrity; ","")&amp;IF(L85="","Record support; ","")&amp;IF(M85="","Add assessment date; ","")&amp;IF(N85="","Assign reviewer; ",""))</f>
      </c>
    </row>
    <row r="86" ht="46" customHeight="1">
      <c r="A86" s="11"/>
      <c r="B86" s="11"/>
      <c r="C86" s="11"/>
      <c r="D86" s="11"/>
      <c r="E86" s="11"/>
      <c r="F86" s="11"/>
      <c r="G86" s="11"/>
      <c r="H86" s="11"/>
      <c r="I86" s="11"/>
      <c r="J86" s="11"/>
      <c r="K86" s="11"/>
      <c r="L86" s="11"/>
      <c r="M86" s="23"/>
      <c r="N86" s="11"/>
      <c r="O86" s="22" t="str">
        <f>IF(COUNTA(A86:N86)=0,"",IF(A86="","Add ID; ","")&amp;IF(AND(A86&lt;&gt;"",COUNTIF(EvidenceTable[Evidence ID],A86)&gt;1),"Duplicate ID; ","")&amp;IF(B86="","Add claim link; ",IF(COUNTIF(ClaimsTable[Claim ID],B86)=0,"Unknown claim; ",""))&amp;IF(C86="","Describe artifact; ","")&amp;IF(D86="","Add reference; ","")&amp;IF(E86="","Assign owner; ","")&amp;IF(F86="","Record version; ","")&amp;IF(G86="","Define period; ","")&amp;IF(H86="","Identify root; ","")&amp;IF(J86="","Assess scope fit; ","")&amp;IF(K86="","Assess integrity; ","")&amp;IF(L86="","Record support; ","")&amp;IF(M86="","Add assessment date; ","")&amp;IF(N86="","Assign reviewer; ",""))</f>
      </c>
    </row>
    <row r="87" ht="46" customHeight="1">
      <c r="A87" s="11"/>
      <c r="B87" s="11"/>
      <c r="C87" s="11"/>
      <c r="D87" s="11"/>
      <c r="E87" s="11"/>
      <c r="F87" s="11"/>
      <c r="G87" s="11"/>
      <c r="H87" s="11"/>
      <c r="I87" s="11"/>
      <c r="J87" s="11"/>
      <c r="K87" s="11"/>
      <c r="L87" s="11"/>
      <c r="M87" s="23"/>
      <c r="N87" s="11"/>
      <c r="O87" s="22" t="str">
        <f>IF(COUNTA(A87:N87)=0,"",IF(A87="","Add ID; ","")&amp;IF(AND(A87&lt;&gt;"",COUNTIF(EvidenceTable[Evidence ID],A87)&gt;1),"Duplicate ID; ","")&amp;IF(B87="","Add claim link; ",IF(COUNTIF(ClaimsTable[Claim ID],B87)=0,"Unknown claim; ",""))&amp;IF(C87="","Describe artifact; ","")&amp;IF(D87="","Add reference; ","")&amp;IF(E87="","Assign owner; ","")&amp;IF(F87="","Record version; ","")&amp;IF(G87="","Define period; ","")&amp;IF(H87="","Identify root; ","")&amp;IF(J87="","Assess scope fit; ","")&amp;IF(K87="","Assess integrity; ","")&amp;IF(L87="","Record support; ","")&amp;IF(M87="","Add assessment date; ","")&amp;IF(N87="","Assign reviewer; ",""))</f>
      </c>
    </row>
    <row r="88" ht="46" customHeight="1">
      <c r="A88" s="11"/>
      <c r="B88" s="11"/>
      <c r="C88" s="11"/>
      <c r="D88" s="11"/>
      <c r="E88" s="11"/>
      <c r="F88" s="11"/>
      <c r="G88" s="11"/>
      <c r="H88" s="11"/>
      <c r="I88" s="11"/>
      <c r="J88" s="11"/>
      <c r="K88" s="11"/>
      <c r="L88" s="11"/>
      <c r="M88" s="23"/>
      <c r="N88" s="11"/>
      <c r="O88" s="22" t="str">
        <f>IF(COUNTA(A88:N88)=0,"",IF(A88="","Add ID; ","")&amp;IF(AND(A88&lt;&gt;"",COUNTIF(EvidenceTable[Evidence ID],A88)&gt;1),"Duplicate ID; ","")&amp;IF(B88="","Add claim link; ",IF(COUNTIF(ClaimsTable[Claim ID],B88)=0,"Unknown claim; ",""))&amp;IF(C88="","Describe artifact; ","")&amp;IF(D88="","Add reference; ","")&amp;IF(E88="","Assign owner; ","")&amp;IF(F88="","Record version; ","")&amp;IF(G88="","Define period; ","")&amp;IF(H88="","Identify root; ","")&amp;IF(J88="","Assess scope fit; ","")&amp;IF(K88="","Assess integrity; ","")&amp;IF(L88="","Record support; ","")&amp;IF(M88="","Add assessment date; ","")&amp;IF(N88="","Assign reviewer; ",""))</f>
      </c>
    </row>
    <row r="89" ht="46" customHeight="1">
      <c r="A89" s="11"/>
      <c r="B89" s="11"/>
      <c r="C89" s="11"/>
      <c r="D89" s="11"/>
      <c r="E89" s="11"/>
      <c r="F89" s="11"/>
      <c r="G89" s="11"/>
      <c r="H89" s="11"/>
      <c r="I89" s="11"/>
      <c r="J89" s="11"/>
      <c r="K89" s="11"/>
      <c r="L89" s="11"/>
      <c r="M89" s="23"/>
      <c r="N89" s="11"/>
      <c r="O89" s="22" t="str">
        <f>IF(COUNTA(A89:N89)=0,"",IF(A89="","Add ID; ","")&amp;IF(AND(A89&lt;&gt;"",COUNTIF(EvidenceTable[Evidence ID],A89)&gt;1),"Duplicate ID; ","")&amp;IF(B89="","Add claim link; ",IF(COUNTIF(ClaimsTable[Claim ID],B89)=0,"Unknown claim; ",""))&amp;IF(C89="","Describe artifact; ","")&amp;IF(D89="","Add reference; ","")&amp;IF(E89="","Assign owner; ","")&amp;IF(F89="","Record version; ","")&amp;IF(G89="","Define period; ","")&amp;IF(H89="","Identify root; ","")&amp;IF(J89="","Assess scope fit; ","")&amp;IF(K89="","Assess integrity; ","")&amp;IF(L89="","Record support; ","")&amp;IF(M89="","Add assessment date; ","")&amp;IF(N89="","Assign reviewer; ",""))</f>
      </c>
    </row>
    <row r="90" ht="46" customHeight="1">
      <c r="A90" s="11"/>
      <c r="B90" s="11"/>
      <c r="C90" s="11"/>
      <c r="D90" s="11"/>
      <c r="E90" s="11"/>
      <c r="F90" s="11"/>
      <c r="G90" s="11"/>
      <c r="H90" s="11"/>
      <c r="I90" s="11"/>
      <c r="J90" s="11"/>
      <c r="K90" s="11"/>
      <c r="L90" s="11"/>
      <c r="M90" s="23"/>
      <c r="N90" s="11"/>
      <c r="O90" s="22" t="str">
        <f>IF(COUNTA(A90:N90)=0,"",IF(A90="","Add ID; ","")&amp;IF(AND(A90&lt;&gt;"",COUNTIF(EvidenceTable[Evidence ID],A90)&gt;1),"Duplicate ID; ","")&amp;IF(B90="","Add claim link; ",IF(COUNTIF(ClaimsTable[Claim ID],B90)=0,"Unknown claim; ",""))&amp;IF(C90="","Describe artifact; ","")&amp;IF(D90="","Add reference; ","")&amp;IF(E90="","Assign owner; ","")&amp;IF(F90="","Record version; ","")&amp;IF(G90="","Define period; ","")&amp;IF(H90="","Identify root; ","")&amp;IF(J90="","Assess scope fit; ","")&amp;IF(K90="","Assess integrity; ","")&amp;IF(L90="","Record support; ","")&amp;IF(M90="","Add assessment date; ","")&amp;IF(N90="","Assign reviewer; ",""))</f>
      </c>
    </row>
    <row r="91" ht="46" customHeight="1">
      <c r="A91" s="11"/>
      <c r="B91" s="11"/>
      <c r="C91" s="11"/>
      <c r="D91" s="11"/>
      <c r="E91" s="11"/>
      <c r="F91" s="11"/>
      <c r="G91" s="11"/>
      <c r="H91" s="11"/>
      <c r="I91" s="11"/>
      <c r="J91" s="11"/>
      <c r="K91" s="11"/>
      <c r="L91" s="11"/>
      <c r="M91" s="23"/>
      <c r="N91" s="11"/>
      <c r="O91" s="22" t="str">
        <f>IF(COUNTA(A91:N91)=0,"",IF(A91="","Add ID; ","")&amp;IF(AND(A91&lt;&gt;"",COUNTIF(EvidenceTable[Evidence ID],A91)&gt;1),"Duplicate ID; ","")&amp;IF(B91="","Add claim link; ",IF(COUNTIF(ClaimsTable[Claim ID],B91)=0,"Unknown claim; ",""))&amp;IF(C91="","Describe artifact; ","")&amp;IF(D91="","Add reference; ","")&amp;IF(E91="","Assign owner; ","")&amp;IF(F91="","Record version; ","")&amp;IF(G91="","Define period; ","")&amp;IF(H91="","Identify root; ","")&amp;IF(J91="","Assess scope fit; ","")&amp;IF(K91="","Assess integrity; ","")&amp;IF(L91="","Record support; ","")&amp;IF(M91="","Add assessment date; ","")&amp;IF(N91="","Assign reviewer; ",""))</f>
      </c>
    </row>
    <row r="92" ht="46" customHeight="1">
      <c r="A92" s="11"/>
      <c r="B92" s="11"/>
      <c r="C92" s="11"/>
      <c r="D92" s="11"/>
      <c r="E92" s="11"/>
      <c r="F92" s="11"/>
      <c r="G92" s="11"/>
      <c r="H92" s="11"/>
      <c r="I92" s="11"/>
      <c r="J92" s="11"/>
      <c r="K92" s="11"/>
      <c r="L92" s="11"/>
      <c r="M92" s="23"/>
      <c r="N92" s="11"/>
      <c r="O92" s="22" t="str">
        <f>IF(COUNTA(A92:N92)=0,"",IF(A92="","Add ID; ","")&amp;IF(AND(A92&lt;&gt;"",COUNTIF(EvidenceTable[Evidence ID],A92)&gt;1),"Duplicate ID; ","")&amp;IF(B92="","Add claim link; ",IF(COUNTIF(ClaimsTable[Claim ID],B92)=0,"Unknown claim; ",""))&amp;IF(C92="","Describe artifact; ","")&amp;IF(D92="","Add reference; ","")&amp;IF(E92="","Assign owner; ","")&amp;IF(F92="","Record version; ","")&amp;IF(G92="","Define period; ","")&amp;IF(H92="","Identify root; ","")&amp;IF(J92="","Assess scope fit; ","")&amp;IF(K92="","Assess integrity; ","")&amp;IF(L92="","Record support; ","")&amp;IF(M92="","Add assessment date; ","")&amp;IF(N92="","Assign reviewer; ",""))</f>
      </c>
    </row>
    <row r="93" ht="46" customHeight="1">
      <c r="A93" s="11"/>
      <c r="B93" s="11"/>
      <c r="C93" s="11"/>
      <c r="D93" s="11"/>
      <c r="E93" s="11"/>
      <c r="F93" s="11"/>
      <c r="G93" s="11"/>
      <c r="H93" s="11"/>
      <c r="I93" s="11"/>
      <c r="J93" s="11"/>
      <c r="K93" s="11"/>
      <c r="L93" s="11"/>
      <c r="M93" s="23"/>
      <c r="N93" s="11"/>
      <c r="O93" s="22" t="str">
        <f>IF(COUNTA(A93:N93)=0,"",IF(A93="","Add ID; ","")&amp;IF(AND(A93&lt;&gt;"",COUNTIF(EvidenceTable[Evidence ID],A93)&gt;1),"Duplicate ID; ","")&amp;IF(B93="","Add claim link; ",IF(COUNTIF(ClaimsTable[Claim ID],B93)=0,"Unknown claim; ",""))&amp;IF(C93="","Describe artifact; ","")&amp;IF(D93="","Add reference; ","")&amp;IF(E93="","Assign owner; ","")&amp;IF(F93="","Record version; ","")&amp;IF(G93="","Define period; ","")&amp;IF(H93="","Identify root; ","")&amp;IF(J93="","Assess scope fit; ","")&amp;IF(K93="","Assess integrity; ","")&amp;IF(L93="","Record support; ","")&amp;IF(M93="","Add assessment date; ","")&amp;IF(N93="","Assign reviewer; ",""))</f>
      </c>
    </row>
    <row r="94" ht="46" customHeight="1">
      <c r="A94" s="11"/>
      <c r="B94" s="11"/>
      <c r="C94" s="11"/>
      <c r="D94" s="11"/>
      <c r="E94" s="11"/>
      <c r="F94" s="11"/>
      <c r="G94" s="11"/>
      <c r="H94" s="11"/>
      <c r="I94" s="11"/>
      <c r="J94" s="11"/>
      <c r="K94" s="11"/>
      <c r="L94" s="11"/>
      <c r="M94" s="23"/>
      <c r="N94" s="11"/>
      <c r="O94" s="22" t="str">
        <f>IF(COUNTA(A94:N94)=0,"",IF(A94="","Add ID; ","")&amp;IF(AND(A94&lt;&gt;"",COUNTIF(EvidenceTable[Evidence ID],A94)&gt;1),"Duplicate ID; ","")&amp;IF(B94="","Add claim link; ",IF(COUNTIF(ClaimsTable[Claim ID],B94)=0,"Unknown claim; ",""))&amp;IF(C94="","Describe artifact; ","")&amp;IF(D94="","Add reference; ","")&amp;IF(E94="","Assign owner; ","")&amp;IF(F94="","Record version; ","")&amp;IF(G94="","Define period; ","")&amp;IF(H94="","Identify root; ","")&amp;IF(J94="","Assess scope fit; ","")&amp;IF(K94="","Assess integrity; ","")&amp;IF(L94="","Record support; ","")&amp;IF(M94="","Add assessment date; ","")&amp;IF(N94="","Assign reviewer; ",""))</f>
      </c>
    </row>
    <row r="95" ht="46" customHeight="1">
      <c r="A95" s="11"/>
      <c r="B95" s="11"/>
      <c r="C95" s="11"/>
      <c r="D95" s="11"/>
      <c r="E95" s="11"/>
      <c r="F95" s="11"/>
      <c r="G95" s="11"/>
      <c r="H95" s="11"/>
      <c r="I95" s="11"/>
      <c r="J95" s="11"/>
      <c r="K95" s="11"/>
      <c r="L95" s="11"/>
      <c r="M95" s="23"/>
      <c r="N95" s="11"/>
      <c r="O95" s="22" t="str">
        <f>IF(COUNTA(A95:N95)=0,"",IF(A95="","Add ID; ","")&amp;IF(AND(A95&lt;&gt;"",COUNTIF(EvidenceTable[Evidence ID],A95)&gt;1),"Duplicate ID; ","")&amp;IF(B95="","Add claim link; ",IF(COUNTIF(ClaimsTable[Claim ID],B95)=0,"Unknown claim; ",""))&amp;IF(C95="","Describe artifact; ","")&amp;IF(D95="","Add reference; ","")&amp;IF(E95="","Assign owner; ","")&amp;IF(F95="","Record version; ","")&amp;IF(G95="","Define period; ","")&amp;IF(H95="","Identify root; ","")&amp;IF(J95="","Assess scope fit; ","")&amp;IF(K95="","Assess integrity; ","")&amp;IF(L95="","Record support; ","")&amp;IF(M95="","Add assessment date; ","")&amp;IF(N95="","Assign reviewer; ",""))</f>
      </c>
    </row>
    <row r="96" ht="46" customHeight="1">
      <c r="A96" s="11"/>
      <c r="B96" s="11"/>
      <c r="C96" s="11"/>
      <c r="D96" s="11"/>
      <c r="E96" s="11"/>
      <c r="F96" s="11"/>
      <c r="G96" s="11"/>
      <c r="H96" s="11"/>
      <c r="I96" s="11"/>
      <c r="J96" s="11"/>
      <c r="K96" s="11"/>
      <c r="L96" s="11"/>
      <c r="M96" s="23"/>
      <c r="N96" s="11"/>
      <c r="O96" s="22" t="str">
        <f>IF(COUNTA(A96:N96)=0,"",IF(A96="","Add ID; ","")&amp;IF(AND(A96&lt;&gt;"",COUNTIF(EvidenceTable[Evidence ID],A96)&gt;1),"Duplicate ID; ","")&amp;IF(B96="","Add claim link; ",IF(COUNTIF(ClaimsTable[Claim ID],B96)=0,"Unknown claim; ",""))&amp;IF(C96="","Describe artifact; ","")&amp;IF(D96="","Add reference; ","")&amp;IF(E96="","Assign owner; ","")&amp;IF(F96="","Record version; ","")&amp;IF(G96="","Define period; ","")&amp;IF(H96="","Identify root; ","")&amp;IF(J96="","Assess scope fit; ","")&amp;IF(K96="","Assess integrity; ","")&amp;IF(L96="","Record support; ","")&amp;IF(M96="","Add assessment date; ","")&amp;IF(N96="","Assign reviewer; ",""))</f>
      </c>
    </row>
    <row r="97" ht="46" customHeight="1">
      <c r="A97" s="11"/>
      <c r="B97" s="11"/>
      <c r="C97" s="11"/>
      <c r="D97" s="11"/>
      <c r="E97" s="11"/>
      <c r="F97" s="11"/>
      <c r="G97" s="11"/>
      <c r="H97" s="11"/>
      <c r="I97" s="11"/>
      <c r="J97" s="11"/>
      <c r="K97" s="11"/>
      <c r="L97" s="11"/>
      <c r="M97" s="23"/>
      <c r="N97" s="11"/>
      <c r="O97" s="22" t="str">
        <f>IF(COUNTA(A97:N97)=0,"",IF(A97="","Add ID; ","")&amp;IF(AND(A97&lt;&gt;"",COUNTIF(EvidenceTable[Evidence ID],A97)&gt;1),"Duplicate ID; ","")&amp;IF(B97="","Add claim link; ",IF(COUNTIF(ClaimsTable[Claim ID],B97)=0,"Unknown claim; ",""))&amp;IF(C97="","Describe artifact; ","")&amp;IF(D97="","Add reference; ","")&amp;IF(E97="","Assign owner; ","")&amp;IF(F97="","Record version; ","")&amp;IF(G97="","Define period; ","")&amp;IF(H97="","Identify root; ","")&amp;IF(J97="","Assess scope fit; ","")&amp;IF(K97="","Assess integrity; ","")&amp;IF(L97="","Record support; ","")&amp;IF(M97="","Add assessment date; ","")&amp;IF(N97="","Assign reviewer; ",""))</f>
      </c>
    </row>
    <row r="98" ht="46" customHeight="1">
      <c r="A98" s="11"/>
      <c r="B98" s="11"/>
      <c r="C98" s="11"/>
      <c r="D98" s="11"/>
      <c r="E98" s="11"/>
      <c r="F98" s="11"/>
      <c r="G98" s="11"/>
      <c r="H98" s="11"/>
      <c r="I98" s="11"/>
      <c r="J98" s="11"/>
      <c r="K98" s="11"/>
      <c r="L98" s="11"/>
      <c r="M98" s="23"/>
      <c r="N98" s="11"/>
      <c r="O98" s="22" t="str">
        <f>IF(COUNTA(A98:N98)=0,"",IF(A98="","Add ID; ","")&amp;IF(AND(A98&lt;&gt;"",COUNTIF(EvidenceTable[Evidence ID],A98)&gt;1),"Duplicate ID; ","")&amp;IF(B98="","Add claim link; ",IF(COUNTIF(ClaimsTable[Claim ID],B98)=0,"Unknown claim; ",""))&amp;IF(C98="","Describe artifact; ","")&amp;IF(D98="","Add reference; ","")&amp;IF(E98="","Assign owner; ","")&amp;IF(F98="","Record version; ","")&amp;IF(G98="","Define period; ","")&amp;IF(H98="","Identify root; ","")&amp;IF(J98="","Assess scope fit; ","")&amp;IF(K98="","Assess integrity; ","")&amp;IF(L98="","Record support; ","")&amp;IF(M98="","Add assessment date; ","")&amp;IF(N98="","Assign reviewer; ",""))</f>
      </c>
    </row>
    <row r="99" ht="46" customHeight="1">
      <c r="A99" s="11"/>
      <c r="B99" s="11"/>
      <c r="C99" s="11"/>
      <c r="D99" s="11"/>
      <c r="E99" s="11"/>
      <c r="F99" s="11"/>
      <c r="G99" s="11"/>
      <c r="H99" s="11"/>
      <c r="I99" s="11"/>
      <c r="J99" s="11"/>
      <c r="K99" s="11"/>
      <c r="L99" s="11"/>
      <c r="M99" s="23"/>
      <c r="N99" s="11"/>
      <c r="O99" s="22" t="str">
        <f>IF(COUNTA(A99:N99)=0,"",IF(A99="","Add ID; ","")&amp;IF(AND(A99&lt;&gt;"",COUNTIF(EvidenceTable[Evidence ID],A99)&gt;1),"Duplicate ID; ","")&amp;IF(B99="","Add claim link; ",IF(COUNTIF(ClaimsTable[Claim ID],B99)=0,"Unknown claim; ",""))&amp;IF(C99="","Describe artifact; ","")&amp;IF(D99="","Add reference; ","")&amp;IF(E99="","Assign owner; ","")&amp;IF(F99="","Record version; ","")&amp;IF(G99="","Define period; ","")&amp;IF(H99="","Identify root; ","")&amp;IF(J99="","Assess scope fit; ","")&amp;IF(K99="","Assess integrity; ","")&amp;IF(L99="","Record support; ","")&amp;IF(M99="","Add assessment date; ","")&amp;IF(N99="","Assign reviewer; ",""))</f>
      </c>
    </row>
    <row r="100" ht="46" customHeight="1">
      <c r="A100" s="11"/>
      <c r="B100" s="11"/>
      <c r="C100" s="11"/>
      <c r="D100" s="11"/>
      <c r="E100" s="11"/>
      <c r="F100" s="11"/>
      <c r="G100" s="11"/>
      <c r="H100" s="11"/>
      <c r="I100" s="11"/>
      <c r="J100" s="11"/>
      <c r="K100" s="11"/>
      <c r="L100" s="11"/>
      <c r="M100" s="23"/>
      <c r="N100" s="11"/>
      <c r="O100" s="22" t="str">
        <f>IF(COUNTA(A100:N100)=0,"",IF(A100="","Add ID; ","")&amp;IF(AND(A100&lt;&gt;"",COUNTIF(EvidenceTable[Evidence ID],A100)&gt;1),"Duplicate ID; ","")&amp;IF(B100="","Add claim link; ",IF(COUNTIF(ClaimsTable[Claim ID],B100)=0,"Unknown claim; ",""))&amp;IF(C100="","Describe artifact; ","")&amp;IF(D100="","Add reference; ","")&amp;IF(E100="","Assign owner; ","")&amp;IF(F100="","Record version; ","")&amp;IF(G100="","Define period; ","")&amp;IF(H100="","Identify root; ","")&amp;IF(J100="","Assess scope fit; ","")&amp;IF(K100="","Assess integrity; ","")&amp;IF(L100="","Record support; ","")&amp;IF(M100="","Add assessment date; ","")&amp;IF(N100="","Assign reviewer; ",""))</f>
      </c>
    </row>
    <row r="101" ht="46" customHeight="1">
      <c r="A101" s="11"/>
      <c r="B101" s="11"/>
      <c r="C101" s="11"/>
      <c r="D101" s="11"/>
      <c r="E101" s="11"/>
      <c r="F101" s="11"/>
      <c r="G101" s="11"/>
      <c r="H101" s="11"/>
      <c r="I101" s="11"/>
      <c r="J101" s="11"/>
      <c r="K101" s="11"/>
      <c r="L101" s="11"/>
      <c r="M101" s="23"/>
      <c r="N101" s="11"/>
      <c r="O101" s="22" t="str">
        <f>IF(COUNTA(A101:N101)=0,"",IF(A101="","Add ID; ","")&amp;IF(AND(A101&lt;&gt;"",COUNTIF(EvidenceTable[Evidence ID],A101)&gt;1),"Duplicate ID; ","")&amp;IF(B101="","Add claim link; ",IF(COUNTIF(ClaimsTable[Claim ID],B101)=0,"Unknown claim; ",""))&amp;IF(C101="","Describe artifact; ","")&amp;IF(D101="","Add reference; ","")&amp;IF(E101="","Assign owner; ","")&amp;IF(F101="","Record version; ","")&amp;IF(G101="","Define period; ","")&amp;IF(H101="","Identify root; ","")&amp;IF(J101="","Assess scope fit; ","")&amp;IF(K101="","Assess integrity; ","")&amp;IF(L101="","Record support; ","")&amp;IF(M101="","Add assessment date; ","")&amp;IF(N101="","Assign reviewer; ",""))</f>
      </c>
    </row>
    <row r="102" ht="46" customHeight="1">
      <c r="A102" s="11"/>
      <c r="B102" s="11"/>
      <c r="C102" s="11"/>
      <c r="D102" s="11"/>
      <c r="E102" s="11"/>
      <c r="F102" s="11"/>
      <c r="G102" s="11"/>
      <c r="H102" s="11"/>
      <c r="I102" s="11"/>
      <c r="J102" s="11"/>
      <c r="K102" s="11"/>
      <c r="L102" s="11"/>
      <c r="M102" s="23"/>
      <c r="N102" s="11"/>
      <c r="O102" s="22" t="str">
        <f>IF(COUNTA(A102:N102)=0,"",IF(A102="","Add ID; ","")&amp;IF(AND(A102&lt;&gt;"",COUNTIF(EvidenceTable[Evidence ID],A102)&gt;1),"Duplicate ID; ","")&amp;IF(B102="","Add claim link; ",IF(COUNTIF(ClaimsTable[Claim ID],B102)=0,"Unknown claim; ",""))&amp;IF(C102="","Describe artifact; ","")&amp;IF(D102="","Add reference; ","")&amp;IF(E102="","Assign owner; ","")&amp;IF(F102="","Record version; ","")&amp;IF(G102="","Define period; ","")&amp;IF(H102="","Identify root; ","")&amp;IF(J102="","Assess scope fit; ","")&amp;IF(K102="","Assess integrity; ","")&amp;IF(L102="","Record support; ","")&amp;IF(M102="","Add assessment date; ","")&amp;IF(N102="","Assign reviewer; ",""))</f>
      </c>
    </row>
    <row r="103" ht="46" customHeight="1">
      <c r="A103" s="11"/>
      <c r="B103" s="11"/>
      <c r="C103" s="11"/>
      <c r="D103" s="11"/>
      <c r="E103" s="11"/>
      <c r="F103" s="11"/>
      <c r="G103" s="11"/>
      <c r="H103" s="11"/>
      <c r="I103" s="11"/>
      <c r="J103" s="11"/>
      <c r="K103" s="11"/>
      <c r="L103" s="11"/>
      <c r="M103" s="23"/>
      <c r="N103" s="11"/>
      <c r="O103" s="22" t="str">
        <f>IF(COUNTA(A103:N103)=0,"",IF(A103="","Add ID; ","")&amp;IF(AND(A103&lt;&gt;"",COUNTIF(EvidenceTable[Evidence ID],A103)&gt;1),"Duplicate ID; ","")&amp;IF(B103="","Add claim link; ",IF(COUNTIF(ClaimsTable[Claim ID],B103)=0,"Unknown claim; ",""))&amp;IF(C103="","Describe artifact; ","")&amp;IF(D103="","Add reference; ","")&amp;IF(E103="","Assign owner; ","")&amp;IF(F103="","Record version; ","")&amp;IF(G103="","Define period; ","")&amp;IF(H103="","Identify root; ","")&amp;IF(J103="","Assess scope fit; ","")&amp;IF(K103="","Assess integrity; ","")&amp;IF(L103="","Record support; ","")&amp;IF(M103="","Add assessment date; ","")&amp;IF(N103="","Assign reviewer; ",""))</f>
      </c>
    </row>
    <row r="104" ht="46" customHeight="1">
      <c r="A104" s="11"/>
      <c r="B104" s="11"/>
      <c r="C104" s="11"/>
      <c r="D104" s="11"/>
      <c r="E104" s="11"/>
      <c r="F104" s="11"/>
      <c r="G104" s="11"/>
      <c r="H104" s="11"/>
      <c r="I104" s="11"/>
      <c r="J104" s="11"/>
      <c r="K104" s="11"/>
      <c r="L104" s="11"/>
      <c r="M104" s="23"/>
      <c r="N104" s="11"/>
      <c r="O104" s="22" t="str">
        <f>IF(COUNTA(A104:N104)=0,"",IF(A104="","Add ID; ","")&amp;IF(AND(A104&lt;&gt;"",COUNTIF(EvidenceTable[Evidence ID],A104)&gt;1),"Duplicate ID; ","")&amp;IF(B104="","Add claim link; ",IF(COUNTIF(ClaimsTable[Claim ID],B104)=0,"Unknown claim; ",""))&amp;IF(C104="","Describe artifact; ","")&amp;IF(D104="","Add reference; ","")&amp;IF(E104="","Assign owner; ","")&amp;IF(F104="","Record version; ","")&amp;IF(G104="","Define period; ","")&amp;IF(H104="","Identify root; ","")&amp;IF(J104="","Assess scope fit; ","")&amp;IF(K104="","Assess integrity; ","")&amp;IF(L104="","Record support; ","")&amp;IF(M104="","Add assessment date; ","")&amp;IF(N104="","Assign reviewer; ",""))</f>
      </c>
    </row>
    <row r="105" ht="46" customHeight="1">
      <c r="A105" s="11"/>
      <c r="B105" s="11"/>
      <c r="C105" s="11"/>
      <c r="D105" s="11"/>
      <c r="E105" s="11"/>
      <c r="F105" s="11"/>
      <c r="G105" s="11"/>
      <c r="H105" s="11"/>
      <c r="I105" s="11"/>
      <c r="J105" s="11"/>
      <c r="K105" s="11"/>
      <c r="L105" s="11"/>
      <c r="M105" s="23"/>
      <c r="N105" s="11"/>
      <c r="O105" s="22" t="str">
        <f>IF(COUNTA(A105:N105)=0,"",IF(A105="","Add ID; ","")&amp;IF(AND(A105&lt;&gt;"",COUNTIF(EvidenceTable[Evidence ID],A105)&gt;1),"Duplicate ID; ","")&amp;IF(B105="","Add claim link; ",IF(COUNTIF(ClaimsTable[Claim ID],B105)=0,"Unknown claim; ",""))&amp;IF(C105="","Describe artifact; ","")&amp;IF(D105="","Add reference; ","")&amp;IF(E105="","Assign owner; ","")&amp;IF(F105="","Record version; ","")&amp;IF(G105="","Define period; ","")&amp;IF(H105="","Identify root; ","")&amp;IF(J105="","Assess scope fit; ","")&amp;IF(K105="","Assess integrity; ","")&amp;IF(L105="","Record support; ","")&amp;IF(M105="","Add assessment date; ","")&amp;IF(N105="","Assign reviewer; ",""))</f>
      </c>
    </row>
  </sheetData>
  <mergeCells>
    <mergeCell ref="A1:H1"/>
    <mergeCell ref="A2:H2"/>
  </mergeCells>
  <conditionalFormatting sqref="O6:O105">
    <cfRule type="expression" dxfId="2" priority="1">
      <formula>LEN(O6)&gt;0</formula>
    </cfRule>
  </conditionalFormatting>
  <dataValidations count="4">
    <dataValidation type="list" errorStyle="stop" allowBlank="1" showErrorMessage="1" errorTitle="Check the entry" error="Choose a listed value or enter a valid Excel date for this field." sqref="J6:J105">
      <formula1>"Matches,Partial,Mismatch,Not assessed"</formula1>
    </dataValidation>
    <dataValidation type="list" errorStyle="stop" allowBlank="1" showErrorMessage="1" errorTitle="Check the entry" error="Choose a listed value or enter a valid Excel date for this field." sqref="K6:K105">
      <formula1>"Confirmed,Unconfirmed,Not assessed"</formula1>
    </dataValidation>
    <dataValidation type="list" errorStyle="stop" allowBlank="1" showErrorMessage="1" errorTitle="Check the entry" error="Choose a listed value or enter a valid Excel date for this field." sqref="L6:L105">
      <formula1>"Supports,Partly supports,Contradicts,Unclear"</formula1>
    </dataValidation>
    <dataValidation type="decimal" operator="between" allowBlank="1" showErrorMessage="1" showInputMessage="1" errorStyle="stop" errorTitle="Enter an Excel date" error="Enter a real Excel date rather than text." promptTitle="Date or timestamp" prompt="Enter a date such as 2026-10-02. Timestamps use the Review Brief timezone." sqref="M6:M105">
      <formula1>1</formula1>
      <formula2>2958465</formula2>
    </dataValidation>
  </dataValidations>
  <hyperlinks>
    <hyperlink ref="A3" location="'Start Here'!A1"/>
    <hyperlink ref="D3" location="'Field Guide'!A74"/>
    <hyperlink ref="G3" location="'Worked Example'!A1"/>
  </hyperlinks>
  <pageMargins left="0.7" right="0.7" top="0.75" bottom="0.75" header="0.3" footer="0.3"/>
  <tableParts count="1">
    <tablePart r:id="R9b08d9753ed74044"/>
  </tableParts>
</worksheet>
</file>

<file path=xl/worksheets/sheet7.xml><?xml version="1.0" encoding="utf-8"?>
<worksheet xmlns="http://schemas.openxmlformats.org/spreadsheetml/2006/main" xmlns:r="http://schemas.openxmlformats.org/officeDocument/2006/relationships">
  <sheetPr>
    <tabColor rgb="FF2563EB"/>
  </sheetPr>
  <sheetViews>
    <sheetView showGridLines="0" workbookViewId="0" zoomScale="100">
      <pane xSplit="2" ySplit="5" topLeftCell="C6" activePane="bottomRight" state="frozen"/>
    </sheetView>
  </sheetViews>
  <sheetFormatPr defaultRowHeight="15"/>
  <cols>
    <col min="1" max="1" width="16" hidden="0" customWidth="1"/>
    <col min="2" max="2" width="16" hidden="0" customWidth="1"/>
    <col min="3" max="3" width="16" hidden="0" customWidth="1"/>
    <col min="4" max="4" width="44" hidden="0" customWidth="1"/>
    <col min="5" max="5" width="38" hidden="0" customWidth="1"/>
    <col min="6" max="6" width="44" hidden="0" customWidth="1"/>
    <col min="7" max="7" width="46" hidden="0" customWidth="1"/>
    <col min="8" max="8" width="22" hidden="0" customWidth="1"/>
    <col min="9" max="9" width="16" hidden="0" customWidth="1"/>
    <col min="10" max="10" width="24" hidden="0" customWidth="1"/>
    <col min="11" max="11" width="18" hidden="0" customWidth="1"/>
    <col min="12" max="12" width="34" hidden="0" customWidth="1"/>
  </cols>
  <sheetData>
    <row r="1" ht="32" customHeight="1">
      <c r="A1" s="3" t="str">
        <v>Tests</v>
      </c>
      <c r="B1" s="63"/>
      <c r="C1" s="63"/>
      <c r="D1" s="63"/>
      <c r="E1" s="63"/>
      <c r="F1" s="63"/>
      <c r="G1" s="63"/>
      <c r="H1" s="63"/>
      <c r="I1" s="2"/>
      <c r="J1" s="2"/>
      <c r="K1" s="2"/>
      <c r="L1" s="2"/>
    </row>
    <row r="2" ht="48" customHeight="1">
      <c r="A2" s="64" t="str">
        <v>Set the selection rule and acceptance criteria before evaluating results. Record one test per row.</v>
      </c>
      <c r="B2" s="25"/>
      <c r="C2" s="25"/>
      <c r="D2" s="25"/>
      <c r="E2" s="25"/>
      <c r="F2" s="25"/>
      <c r="G2" s="25"/>
      <c r="H2" s="25"/>
      <c r="I2" s="2"/>
      <c r="J2" s="2"/>
      <c r="K2" s="2"/>
      <c r="L2" s="2"/>
    </row>
    <row r="3" ht="32" customHeight="1">
      <c r="A3" s="5" t="str">
        <v>Start Here</v>
      </c>
      <c r="B3" s="2"/>
      <c r="C3" s="2"/>
      <c r="D3" s="5" t="str">
        <v>Field Guide — examples and required fields</v>
      </c>
      <c r="E3" s="2"/>
      <c r="F3" s="2"/>
      <c r="G3" s="5" t="str">
        <v>Worked Example — complete review</v>
      </c>
      <c r="H3" s="2"/>
      <c r="I3" s="2"/>
      <c r="J3" s="2"/>
      <c r="K3" s="2"/>
      <c r="L3" s="2"/>
    </row>
    <row r="4">
      <c r="A4" s="2"/>
      <c r="B4" s="2"/>
      <c r="C4" s="2"/>
      <c r="D4" s="2"/>
      <c r="E4" s="2"/>
      <c r="F4" s="2"/>
      <c r="G4" s="2"/>
      <c r="H4" s="2"/>
      <c r="I4" s="2"/>
      <c r="J4" s="2"/>
      <c r="K4" s="2"/>
      <c r="L4" s="2"/>
    </row>
    <row r="5" ht="42" customHeight="1">
      <c r="A5" s="9" t="str">
        <v>Test ID</v>
      </c>
      <c r="B5" s="9" t="str">
        <v>Claim ID</v>
      </c>
      <c r="C5" s="9" t="str">
        <v>Control ID</v>
      </c>
      <c r="D5" s="9" t="str">
        <v>Scenario / method</v>
      </c>
      <c r="E5" s="9" t="str">
        <v>Sample / selection rule</v>
      </c>
      <c r="F5" s="9" t="str">
        <v>Expected / criteria</v>
      </c>
      <c r="G5" s="9" t="str">
        <v>Observed result and limits</v>
      </c>
      <c r="H5" s="9" t="str">
        <v>Result</v>
      </c>
      <c r="I5" s="9" t="str">
        <v>Evidence ID</v>
      </c>
      <c r="J5" s="9" t="str">
        <v>Tester</v>
      </c>
      <c r="K5" s="9" t="str">
        <v>Performed on</v>
      </c>
      <c r="L5" s="9" t="str">
        <v>Record check (auto)</v>
      </c>
    </row>
    <row r="6" ht="46" customHeight="1">
      <c r="A6" s="11"/>
      <c r="B6" s="11"/>
      <c r="C6" s="11"/>
      <c r="D6" s="11"/>
      <c r="E6" s="11"/>
      <c r="F6" s="11"/>
      <c r="G6" s="11"/>
      <c r="H6" s="11"/>
      <c r="I6" s="11"/>
      <c r="J6" s="11"/>
      <c r="K6" s="23"/>
      <c r="L6" s="22" t="str">
        <f>IF(COUNTA(A6:K6)=0,"",IF(A6="","Add ID; ","")&amp;IF(AND(A6&lt;&gt;"",COUNTIF(TestsTable[Test ID],A6)&gt;1),"Duplicate ID; ","")&amp;IF(B6="","Add claim link; ",IF(COUNTIF(ClaimsTable[Claim ID],B6)=0,"Unknown claim; ",""))&amp;IF(C6="","Link control; ","")&amp;IF(D6="","Set scenario; ","")&amp;IF(E6="","Define selection; ","")&amp;IF(F6="","Set criteria; ","")&amp;IF(H6="","Set result; ","")&amp;IF(AND(C6&lt;&gt;"",COUNTIFS(ControlsTable[Control ID],C6,ControlsTable[Claim ID],B6)=0),"Control not mapped to claim; ","")&amp;IF(AND(H6&lt;&gt;"",H6&lt;&gt;"Not run",OR(G6="",I6="",J6="",K6="")),"Complete performed-test record; ","")&amp;IF(AND(I6&lt;&gt;"",COUNTIFS(EvidenceTable[Evidence ID],I6,EvidenceTable[Claim ID],B6)=0),"Evidence not linked to claim; ",""))</f>
      </c>
    </row>
    <row r="7" ht="46" customHeight="1">
      <c r="A7" s="11"/>
      <c r="B7" s="11"/>
      <c r="C7" s="11"/>
      <c r="D7" s="11"/>
      <c r="E7" s="11"/>
      <c r="F7" s="11"/>
      <c r="G7" s="11"/>
      <c r="H7" s="11"/>
      <c r="I7" s="11"/>
      <c r="J7" s="11"/>
      <c r="K7" s="23"/>
      <c r="L7" s="22" t="str">
        <f>IF(COUNTA(A7:K7)=0,"",IF(A7="","Add ID; ","")&amp;IF(AND(A7&lt;&gt;"",COUNTIF(TestsTable[Test ID],A7)&gt;1),"Duplicate ID; ","")&amp;IF(B7="","Add claim link; ",IF(COUNTIF(ClaimsTable[Claim ID],B7)=0,"Unknown claim; ",""))&amp;IF(C7="","Link control; ","")&amp;IF(D7="","Set scenario; ","")&amp;IF(E7="","Define selection; ","")&amp;IF(F7="","Set criteria; ","")&amp;IF(H7="","Set result; ","")&amp;IF(AND(C7&lt;&gt;"",COUNTIFS(ControlsTable[Control ID],C7,ControlsTable[Claim ID],B7)=0),"Control not mapped to claim; ","")&amp;IF(AND(H7&lt;&gt;"",H7&lt;&gt;"Not run",OR(G7="",I7="",J7="",K7="")),"Complete performed-test record; ","")&amp;IF(AND(I7&lt;&gt;"",COUNTIFS(EvidenceTable[Evidence ID],I7,EvidenceTable[Claim ID],B7)=0),"Evidence not linked to claim; ",""))</f>
      </c>
    </row>
    <row r="8" ht="46" customHeight="1">
      <c r="A8" s="11"/>
      <c r="B8" s="11"/>
      <c r="C8" s="11"/>
      <c r="D8" s="11"/>
      <c r="E8" s="11"/>
      <c r="F8" s="11"/>
      <c r="G8" s="11"/>
      <c r="H8" s="11"/>
      <c r="I8" s="11"/>
      <c r="J8" s="11"/>
      <c r="K8" s="23"/>
      <c r="L8" s="22" t="str">
        <f>IF(COUNTA(A8:K8)=0,"",IF(A8="","Add ID; ","")&amp;IF(AND(A8&lt;&gt;"",COUNTIF(TestsTable[Test ID],A8)&gt;1),"Duplicate ID; ","")&amp;IF(B8="","Add claim link; ",IF(COUNTIF(ClaimsTable[Claim ID],B8)=0,"Unknown claim; ",""))&amp;IF(C8="","Link control; ","")&amp;IF(D8="","Set scenario; ","")&amp;IF(E8="","Define selection; ","")&amp;IF(F8="","Set criteria; ","")&amp;IF(H8="","Set result; ","")&amp;IF(AND(C8&lt;&gt;"",COUNTIFS(ControlsTable[Control ID],C8,ControlsTable[Claim ID],B8)=0),"Control not mapped to claim; ","")&amp;IF(AND(H8&lt;&gt;"",H8&lt;&gt;"Not run",OR(G8="",I8="",J8="",K8="")),"Complete performed-test record; ","")&amp;IF(AND(I8&lt;&gt;"",COUNTIFS(EvidenceTable[Evidence ID],I8,EvidenceTable[Claim ID],B8)=0),"Evidence not linked to claim; ",""))</f>
      </c>
    </row>
    <row r="9" ht="46" customHeight="1">
      <c r="A9" s="11"/>
      <c r="B9" s="11"/>
      <c r="C9" s="11"/>
      <c r="D9" s="11"/>
      <c r="E9" s="11"/>
      <c r="F9" s="11"/>
      <c r="G9" s="11"/>
      <c r="H9" s="11"/>
      <c r="I9" s="11"/>
      <c r="J9" s="11"/>
      <c r="K9" s="23"/>
      <c r="L9" s="22" t="str">
        <f>IF(COUNTA(A9:K9)=0,"",IF(A9="","Add ID; ","")&amp;IF(AND(A9&lt;&gt;"",COUNTIF(TestsTable[Test ID],A9)&gt;1),"Duplicate ID; ","")&amp;IF(B9="","Add claim link; ",IF(COUNTIF(ClaimsTable[Claim ID],B9)=0,"Unknown claim; ",""))&amp;IF(C9="","Link control; ","")&amp;IF(D9="","Set scenario; ","")&amp;IF(E9="","Define selection; ","")&amp;IF(F9="","Set criteria; ","")&amp;IF(H9="","Set result; ","")&amp;IF(AND(C9&lt;&gt;"",COUNTIFS(ControlsTable[Control ID],C9,ControlsTable[Claim ID],B9)=0),"Control not mapped to claim; ","")&amp;IF(AND(H9&lt;&gt;"",H9&lt;&gt;"Not run",OR(G9="",I9="",J9="",K9="")),"Complete performed-test record; ","")&amp;IF(AND(I9&lt;&gt;"",COUNTIFS(EvidenceTable[Evidence ID],I9,EvidenceTable[Claim ID],B9)=0),"Evidence not linked to claim; ",""))</f>
      </c>
    </row>
    <row r="10" ht="46" customHeight="1">
      <c r="A10" s="11"/>
      <c r="B10" s="11"/>
      <c r="C10" s="11"/>
      <c r="D10" s="11"/>
      <c r="E10" s="11"/>
      <c r="F10" s="11"/>
      <c r="G10" s="11"/>
      <c r="H10" s="11"/>
      <c r="I10" s="11"/>
      <c r="J10" s="11"/>
      <c r="K10" s="23"/>
      <c r="L10" s="22" t="str">
        <f>IF(COUNTA(A10:K10)=0,"",IF(A10="","Add ID; ","")&amp;IF(AND(A10&lt;&gt;"",COUNTIF(TestsTable[Test ID],A10)&gt;1),"Duplicate ID; ","")&amp;IF(B10="","Add claim link; ",IF(COUNTIF(ClaimsTable[Claim ID],B10)=0,"Unknown claim; ",""))&amp;IF(C10="","Link control; ","")&amp;IF(D10="","Set scenario; ","")&amp;IF(E10="","Define selection; ","")&amp;IF(F10="","Set criteria; ","")&amp;IF(H10="","Set result; ","")&amp;IF(AND(C10&lt;&gt;"",COUNTIFS(ControlsTable[Control ID],C10,ControlsTable[Claim ID],B10)=0),"Control not mapped to claim; ","")&amp;IF(AND(H10&lt;&gt;"",H10&lt;&gt;"Not run",OR(G10="",I10="",J10="",K10="")),"Complete performed-test record; ","")&amp;IF(AND(I10&lt;&gt;"",COUNTIFS(EvidenceTable[Evidence ID],I10,EvidenceTable[Claim ID],B10)=0),"Evidence not linked to claim; ",""))</f>
      </c>
    </row>
    <row r="11" ht="46" customHeight="1">
      <c r="A11" s="11"/>
      <c r="B11" s="11"/>
      <c r="C11" s="11"/>
      <c r="D11" s="11"/>
      <c r="E11" s="11"/>
      <c r="F11" s="11"/>
      <c r="G11" s="11"/>
      <c r="H11" s="11"/>
      <c r="I11" s="11"/>
      <c r="J11" s="11"/>
      <c r="K11" s="23"/>
      <c r="L11" s="22" t="str">
        <f>IF(COUNTA(A11:K11)=0,"",IF(A11="","Add ID; ","")&amp;IF(AND(A11&lt;&gt;"",COUNTIF(TestsTable[Test ID],A11)&gt;1),"Duplicate ID; ","")&amp;IF(B11="","Add claim link; ",IF(COUNTIF(ClaimsTable[Claim ID],B11)=0,"Unknown claim; ",""))&amp;IF(C11="","Link control; ","")&amp;IF(D11="","Set scenario; ","")&amp;IF(E11="","Define selection; ","")&amp;IF(F11="","Set criteria; ","")&amp;IF(H11="","Set result; ","")&amp;IF(AND(C11&lt;&gt;"",COUNTIFS(ControlsTable[Control ID],C11,ControlsTable[Claim ID],B11)=0),"Control not mapped to claim; ","")&amp;IF(AND(H11&lt;&gt;"",H11&lt;&gt;"Not run",OR(G11="",I11="",J11="",K11="")),"Complete performed-test record; ","")&amp;IF(AND(I11&lt;&gt;"",COUNTIFS(EvidenceTable[Evidence ID],I11,EvidenceTable[Claim ID],B11)=0),"Evidence not linked to claim; ",""))</f>
      </c>
    </row>
    <row r="12" ht="46" customHeight="1">
      <c r="A12" s="11"/>
      <c r="B12" s="11"/>
      <c r="C12" s="11"/>
      <c r="D12" s="11"/>
      <c r="E12" s="11"/>
      <c r="F12" s="11"/>
      <c r="G12" s="11"/>
      <c r="H12" s="11"/>
      <c r="I12" s="11"/>
      <c r="J12" s="11"/>
      <c r="K12" s="23"/>
      <c r="L12" s="22" t="str">
        <f>IF(COUNTA(A12:K12)=0,"",IF(A12="","Add ID; ","")&amp;IF(AND(A12&lt;&gt;"",COUNTIF(TestsTable[Test ID],A12)&gt;1),"Duplicate ID; ","")&amp;IF(B12="","Add claim link; ",IF(COUNTIF(ClaimsTable[Claim ID],B12)=0,"Unknown claim; ",""))&amp;IF(C12="","Link control; ","")&amp;IF(D12="","Set scenario; ","")&amp;IF(E12="","Define selection; ","")&amp;IF(F12="","Set criteria; ","")&amp;IF(H12="","Set result; ","")&amp;IF(AND(C12&lt;&gt;"",COUNTIFS(ControlsTable[Control ID],C12,ControlsTable[Claim ID],B12)=0),"Control not mapped to claim; ","")&amp;IF(AND(H12&lt;&gt;"",H12&lt;&gt;"Not run",OR(G12="",I12="",J12="",K12="")),"Complete performed-test record; ","")&amp;IF(AND(I12&lt;&gt;"",COUNTIFS(EvidenceTable[Evidence ID],I12,EvidenceTable[Claim ID],B12)=0),"Evidence not linked to claim; ",""))</f>
      </c>
    </row>
    <row r="13" ht="46" customHeight="1">
      <c r="A13" s="11"/>
      <c r="B13" s="11"/>
      <c r="C13" s="11"/>
      <c r="D13" s="11"/>
      <c r="E13" s="11"/>
      <c r="F13" s="11"/>
      <c r="G13" s="11"/>
      <c r="H13" s="11"/>
      <c r="I13" s="11"/>
      <c r="J13" s="11"/>
      <c r="K13" s="23"/>
      <c r="L13" s="22" t="str">
        <f>IF(COUNTA(A13:K13)=0,"",IF(A13="","Add ID; ","")&amp;IF(AND(A13&lt;&gt;"",COUNTIF(TestsTable[Test ID],A13)&gt;1),"Duplicate ID; ","")&amp;IF(B13="","Add claim link; ",IF(COUNTIF(ClaimsTable[Claim ID],B13)=0,"Unknown claim; ",""))&amp;IF(C13="","Link control; ","")&amp;IF(D13="","Set scenario; ","")&amp;IF(E13="","Define selection; ","")&amp;IF(F13="","Set criteria; ","")&amp;IF(H13="","Set result; ","")&amp;IF(AND(C13&lt;&gt;"",COUNTIFS(ControlsTable[Control ID],C13,ControlsTable[Claim ID],B13)=0),"Control not mapped to claim; ","")&amp;IF(AND(H13&lt;&gt;"",H13&lt;&gt;"Not run",OR(G13="",I13="",J13="",K13="")),"Complete performed-test record; ","")&amp;IF(AND(I13&lt;&gt;"",COUNTIFS(EvidenceTable[Evidence ID],I13,EvidenceTable[Claim ID],B13)=0),"Evidence not linked to claim; ",""))</f>
      </c>
    </row>
    <row r="14" ht="46" customHeight="1">
      <c r="A14" s="11"/>
      <c r="B14" s="11"/>
      <c r="C14" s="11"/>
      <c r="D14" s="11"/>
      <c r="E14" s="11"/>
      <c r="F14" s="11"/>
      <c r="G14" s="11"/>
      <c r="H14" s="11"/>
      <c r="I14" s="11"/>
      <c r="J14" s="11"/>
      <c r="K14" s="23"/>
      <c r="L14" s="22" t="str">
        <f>IF(COUNTA(A14:K14)=0,"",IF(A14="","Add ID; ","")&amp;IF(AND(A14&lt;&gt;"",COUNTIF(TestsTable[Test ID],A14)&gt;1),"Duplicate ID; ","")&amp;IF(B14="","Add claim link; ",IF(COUNTIF(ClaimsTable[Claim ID],B14)=0,"Unknown claim; ",""))&amp;IF(C14="","Link control; ","")&amp;IF(D14="","Set scenario; ","")&amp;IF(E14="","Define selection; ","")&amp;IF(F14="","Set criteria; ","")&amp;IF(H14="","Set result; ","")&amp;IF(AND(C14&lt;&gt;"",COUNTIFS(ControlsTable[Control ID],C14,ControlsTable[Claim ID],B14)=0),"Control not mapped to claim; ","")&amp;IF(AND(H14&lt;&gt;"",H14&lt;&gt;"Not run",OR(G14="",I14="",J14="",K14="")),"Complete performed-test record; ","")&amp;IF(AND(I14&lt;&gt;"",COUNTIFS(EvidenceTable[Evidence ID],I14,EvidenceTable[Claim ID],B14)=0),"Evidence not linked to claim; ",""))</f>
      </c>
    </row>
    <row r="15" ht="46" customHeight="1">
      <c r="A15" s="11"/>
      <c r="B15" s="11"/>
      <c r="C15" s="11"/>
      <c r="D15" s="11"/>
      <c r="E15" s="11"/>
      <c r="F15" s="11"/>
      <c r="G15" s="11"/>
      <c r="H15" s="11"/>
      <c r="I15" s="11"/>
      <c r="J15" s="11"/>
      <c r="K15" s="23"/>
      <c r="L15" s="22" t="str">
        <f>IF(COUNTA(A15:K15)=0,"",IF(A15="","Add ID; ","")&amp;IF(AND(A15&lt;&gt;"",COUNTIF(TestsTable[Test ID],A15)&gt;1),"Duplicate ID; ","")&amp;IF(B15="","Add claim link; ",IF(COUNTIF(ClaimsTable[Claim ID],B15)=0,"Unknown claim; ",""))&amp;IF(C15="","Link control; ","")&amp;IF(D15="","Set scenario; ","")&amp;IF(E15="","Define selection; ","")&amp;IF(F15="","Set criteria; ","")&amp;IF(H15="","Set result; ","")&amp;IF(AND(C15&lt;&gt;"",COUNTIFS(ControlsTable[Control ID],C15,ControlsTable[Claim ID],B15)=0),"Control not mapped to claim; ","")&amp;IF(AND(H15&lt;&gt;"",H15&lt;&gt;"Not run",OR(G15="",I15="",J15="",K15="")),"Complete performed-test record; ","")&amp;IF(AND(I15&lt;&gt;"",COUNTIFS(EvidenceTable[Evidence ID],I15,EvidenceTable[Claim ID],B15)=0),"Evidence not linked to claim; ",""))</f>
      </c>
    </row>
    <row r="16" ht="46" customHeight="1">
      <c r="A16" s="11"/>
      <c r="B16" s="11"/>
      <c r="C16" s="11"/>
      <c r="D16" s="11"/>
      <c r="E16" s="11"/>
      <c r="F16" s="11"/>
      <c r="G16" s="11"/>
      <c r="H16" s="11"/>
      <c r="I16" s="11"/>
      <c r="J16" s="11"/>
      <c r="K16" s="23"/>
      <c r="L16" s="22" t="str">
        <f>IF(COUNTA(A16:K16)=0,"",IF(A16="","Add ID; ","")&amp;IF(AND(A16&lt;&gt;"",COUNTIF(TestsTable[Test ID],A16)&gt;1),"Duplicate ID; ","")&amp;IF(B16="","Add claim link; ",IF(COUNTIF(ClaimsTable[Claim ID],B16)=0,"Unknown claim; ",""))&amp;IF(C16="","Link control; ","")&amp;IF(D16="","Set scenario; ","")&amp;IF(E16="","Define selection; ","")&amp;IF(F16="","Set criteria; ","")&amp;IF(H16="","Set result; ","")&amp;IF(AND(C16&lt;&gt;"",COUNTIFS(ControlsTable[Control ID],C16,ControlsTable[Claim ID],B16)=0),"Control not mapped to claim; ","")&amp;IF(AND(H16&lt;&gt;"",H16&lt;&gt;"Not run",OR(G16="",I16="",J16="",K16="")),"Complete performed-test record; ","")&amp;IF(AND(I16&lt;&gt;"",COUNTIFS(EvidenceTable[Evidence ID],I16,EvidenceTable[Claim ID],B16)=0),"Evidence not linked to claim; ",""))</f>
      </c>
    </row>
    <row r="17" ht="46" customHeight="1">
      <c r="A17" s="11"/>
      <c r="B17" s="11"/>
      <c r="C17" s="11"/>
      <c r="D17" s="11"/>
      <c r="E17" s="11"/>
      <c r="F17" s="11"/>
      <c r="G17" s="11"/>
      <c r="H17" s="11"/>
      <c r="I17" s="11"/>
      <c r="J17" s="11"/>
      <c r="K17" s="23"/>
      <c r="L17" s="22" t="str">
        <f>IF(COUNTA(A17:K17)=0,"",IF(A17="","Add ID; ","")&amp;IF(AND(A17&lt;&gt;"",COUNTIF(TestsTable[Test ID],A17)&gt;1),"Duplicate ID; ","")&amp;IF(B17="","Add claim link; ",IF(COUNTIF(ClaimsTable[Claim ID],B17)=0,"Unknown claim; ",""))&amp;IF(C17="","Link control; ","")&amp;IF(D17="","Set scenario; ","")&amp;IF(E17="","Define selection; ","")&amp;IF(F17="","Set criteria; ","")&amp;IF(H17="","Set result; ","")&amp;IF(AND(C17&lt;&gt;"",COUNTIFS(ControlsTable[Control ID],C17,ControlsTable[Claim ID],B17)=0),"Control not mapped to claim; ","")&amp;IF(AND(H17&lt;&gt;"",H17&lt;&gt;"Not run",OR(G17="",I17="",J17="",K17="")),"Complete performed-test record; ","")&amp;IF(AND(I17&lt;&gt;"",COUNTIFS(EvidenceTable[Evidence ID],I17,EvidenceTable[Claim ID],B17)=0),"Evidence not linked to claim; ",""))</f>
      </c>
    </row>
    <row r="18" ht="46" customHeight="1">
      <c r="A18" s="11"/>
      <c r="B18" s="11"/>
      <c r="C18" s="11"/>
      <c r="D18" s="11"/>
      <c r="E18" s="11"/>
      <c r="F18" s="11"/>
      <c r="G18" s="11"/>
      <c r="H18" s="11"/>
      <c r="I18" s="11"/>
      <c r="J18" s="11"/>
      <c r="K18" s="23"/>
      <c r="L18" s="22" t="str">
        <f>IF(COUNTA(A18:K18)=0,"",IF(A18="","Add ID; ","")&amp;IF(AND(A18&lt;&gt;"",COUNTIF(TestsTable[Test ID],A18)&gt;1),"Duplicate ID; ","")&amp;IF(B18="","Add claim link; ",IF(COUNTIF(ClaimsTable[Claim ID],B18)=0,"Unknown claim; ",""))&amp;IF(C18="","Link control; ","")&amp;IF(D18="","Set scenario; ","")&amp;IF(E18="","Define selection; ","")&amp;IF(F18="","Set criteria; ","")&amp;IF(H18="","Set result; ","")&amp;IF(AND(C18&lt;&gt;"",COUNTIFS(ControlsTable[Control ID],C18,ControlsTable[Claim ID],B18)=0),"Control not mapped to claim; ","")&amp;IF(AND(H18&lt;&gt;"",H18&lt;&gt;"Not run",OR(G18="",I18="",J18="",K18="")),"Complete performed-test record; ","")&amp;IF(AND(I18&lt;&gt;"",COUNTIFS(EvidenceTable[Evidence ID],I18,EvidenceTable[Claim ID],B18)=0),"Evidence not linked to claim; ",""))</f>
      </c>
    </row>
    <row r="19" ht="46" customHeight="1">
      <c r="A19" s="11"/>
      <c r="B19" s="11"/>
      <c r="C19" s="11"/>
      <c r="D19" s="11"/>
      <c r="E19" s="11"/>
      <c r="F19" s="11"/>
      <c r="G19" s="11"/>
      <c r="H19" s="11"/>
      <c r="I19" s="11"/>
      <c r="J19" s="11"/>
      <c r="K19" s="23"/>
      <c r="L19" s="22" t="str">
        <f>IF(COUNTA(A19:K19)=0,"",IF(A19="","Add ID; ","")&amp;IF(AND(A19&lt;&gt;"",COUNTIF(TestsTable[Test ID],A19)&gt;1),"Duplicate ID; ","")&amp;IF(B19="","Add claim link; ",IF(COUNTIF(ClaimsTable[Claim ID],B19)=0,"Unknown claim; ",""))&amp;IF(C19="","Link control; ","")&amp;IF(D19="","Set scenario; ","")&amp;IF(E19="","Define selection; ","")&amp;IF(F19="","Set criteria; ","")&amp;IF(H19="","Set result; ","")&amp;IF(AND(C19&lt;&gt;"",COUNTIFS(ControlsTable[Control ID],C19,ControlsTable[Claim ID],B19)=0),"Control not mapped to claim; ","")&amp;IF(AND(H19&lt;&gt;"",H19&lt;&gt;"Not run",OR(G19="",I19="",J19="",K19="")),"Complete performed-test record; ","")&amp;IF(AND(I19&lt;&gt;"",COUNTIFS(EvidenceTable[Evidence ID],I19,EvidenceTable[Claim ID],B19)=0),"Evidence not linked to claim; ",""))</f>
      </c>
    </row>
    <row r="20" ht="46" customHeight="1">
      <c r="A20" s="11"/>
      <c r="B20" s="11"/>
      <c r="C20" s="11"/>
      <c r="D20" s="11"/>
      <c r="E20" s="11"/>
      <c r="F20" s="11"/>
      <c r="G20" s="11"/>
      <c r="H20" s="11"/>
      <c r="I20" s="11"/>
      <c r="J20" s="11"/>
      <c r="K20" s="23"/>
      <c r="L20" s="22" t="str">
        <f>IF(COUNTA(A20:K20)=0,"",IF(A20="","Add ID; ","")&amp;IF(AND(A20&lt;&gt;"",COUNTIF(TestsTable[Test ID],A20)&gt;1),"Duplicate ID; ","")&amp;IF(B20="","Add claim link; ",IF(COUNTIF(ClaimsTable[Claim ID],B20)=0,"Unknown claim; ",""))&amp;IF(C20="","Link control; ","")&amp;IF(D20="","Set scenario; ","")&amp;IF(E20="","Define selection; ","")&amp;IF(F20="","Set criteria; ","")&amp;IF(H20="","Set result; ","")&amp;IF(AND(C20&lt;&gt;"",COUNTIFS(ControlsTable[Control ID],C20,ControlsTable[Claim ID],B20)=0),"Control not mapped to claim; ","")&amp;IF(AND(H20&lt;&gt;"",H20&lt;&gt;"Not run",OR(G20="",I20="",J20="",K20="")),"Complete performed-test record; ","")&amp;IF(AND(I20&lt;&gt;"",COUNTIFS(EvidenceTable[Evidence ID],I20,EvidenceTable[Claim ID],B20)=0),"Evidence not linked to claim; ",""))</f>
      </c>
    </row>
    <row r="21" ht="46" customHeight="1">
      <c r="A21" s="11"/>
      <c r="B21" s="11"/>
      <c r="C21" s="11"/>
      <c r="D21" s="11"/>
      <c r="E21" s="11"/>
      <c r="F21" s="11"/>
      <c r="G21" s="11"/>
      <c r="H21" s="11"/>
      <c r="I21" s="11"/>
      <c r="J21" s="11"/>
      <c r="K21" s="23"/>
      <c r="L21" s="22" t="str">
        <f>IF(COUNTA(A21:K21)=0,"",IF(A21="","Add ID; ","")&amp;IF(AND(A21&lt;&gt;"",COUNTIF(TestsTable[Test ID],A21)&gt;1),"Duplicate ID; ","")&amp;IF(B21="","Add claim link; ",IF(COUNTIF(ClaimsTable[Claim ID],B21)=0,"Unknown claim; ",""))&amp;IF(C21="","Link control; ","")&amp;IF(D21="","Set scenario; ","")&amp;IF(E21="","Define selection; ","")&amp;IF(F21="","Set criteria; ","")&amp;IF(H21="","Set result; ","")&amp;IF(AND(C21&lt;&gt;"",COUNTIFS(ControlsTable[Control ID],C21,ControlsTable[Claim ID],B21)=0),"Control not mapped to claim; ","")&amp;IF(AND(H21&lt;&gt;"",H21&lt;&gt;"Not run",OR(G21="",I21="",J21="",K21="")),"Complete performed-test record; ","")&amp;IF(AND(I21&lt;&gt;"",COUNTIFS(EvidenceTable[Evidence ID],I21,EvidenceTable[Claim ID],B21)=0),"Evidence not linked to claim; ",""))</f>
      </c>
    </row>
    <row r="22" ht="46" customHeight="1">
      <c r="A22" s="11"/>
      <c r="B22" s="11"/>
      <c r="C22" s="11"/>
      <c r="D22" s="11"/>
      <c r="E22" s="11"/>
      <c r="F22" s="11"/>
      <c r="G22" s="11"/>
      <c r="H22" s="11"/>
      <c r="I22" s="11"/>
      <c r="J22" s="11"/>
      <c r="K22" s="23"/>
      <c r="L22" s="22" t="str">
        <f>IF(COUNTA(A22:K22)=0,"",IF(A22="","Add ID; ","")&amp;IF(AND(A22&lt;&gt;"",COUNTIF(TestsTable[Test ID],A22)&gt;1),"Duplicate ID; ","")&amp;IF(B22="","Add claim link; ",IF(COUNTIF(ClaimsTable[Claim ID],B22)=0,"Unknown claim; ",""))&amp;IF(C22="","Link control; ","")&amp;IF(D22="","Set scenario; ","")&amp;IF(E22="","Define selection; ","")&amp;IF(F22="","Set criteria; ","")&amp;IF(H22="","Set result; ","")&amp;IF(AND(C22&lt;&gt;"",COUNTIFS(ControlsTable[Control ID],C22,ControlsTable[Claim ID],B22)=0),"Control not mapped to claim; ","")&amp;IF(AND(H22&lt;&gt;"",H22&lt;&gt;"Not run",OR(G22="",I22="",J22="",K22="")),"Complete performed-test record; ","")&amp;IF(AND(I22&lt;&gt;"",COUNTIFS(EvidenceTable[Evidence ID],I22,EvidenceTable[Claim ID],B22)=0),"Evidence not linked to claim; ",""))</f>
      </c>
    </row>
    <row r="23" ht="46" customHeight="1">
      <c r="A23" s="11"/>
      <c r="B23" s="11"/>
      <c r="C23" s="11"/>
      <c r="D23" s="11"/>
      <c r="E23" s="11"/>
      <c r="F23" s="11"/>
      <c r="G23" s="11"/>
      <c r="H23" s="11"/>
      <c r="I23" s="11"/>
      <c r="J23" s="11"/>
      <c r="K23" s="23"/>
      <c r="L23" s="22" t="str">
        <f>IF(COUNTA(A23:K23)=0,"",IF(A23="","Add ID; ","")&amp;IF(AND(A23&lt;&gt;"",COUNTIF(TestsTable[Test ID],A23)&gt;1),"Duplicate ID; ","")&amp;IF(B23="","Add claim link; ",IF(COUNTIF(ClaimsTable[Claim ID],B23)=0,"Unknown claim; ",""))&amp;IF(C23="","Link control; ","")&amp;IF(D23="","Set scenario; ","")&amp;IF(E23="","Define selection; ","")&amp;IF(F23="","Set criteria; ","")&amp;IF(H23="","Set result; ","")&amp;IF(AND(C23&lt;&gt;"",COUNTIFS(ControlsTable[Control ID],C23,ControlsTable[Claim ID],B23)=0),"Control not mapped to claim; ","")&amp;IF(AND(H23&lt;&gt;"",H23&lt;&gt;"Not run",OR(G23="",I23="",J23="",K23="")),"Complete performed-test record; ","")&amp;IF(AND(I23&lt;&gt;"",COUNTIFS(EvidenceTable[Evidence ID],I23,EvidenceTable[Claim ID],B23)=0),"Evidence not linked to claim; ",""))</f>
      </c>
    </row>
    <row r="24" ht="46" customHeight="1">
      <c r="A24" s="11"/>
      <c r="B24" s="11"/>
      <c r="C24" s="11"/>
      <c r="D24" s="11"/>
      <c r="E24" s="11"/>
      <c r="F24" s="11"/>
      <c r="G24" s="11"/>
      <c r="H24" s="11"/>
      <c r="I24" s="11"/>
      <c r="J24" s="11"/>
      <c r="K24" s="23"/>
      <c r="L24" s="22" t="str">
        <f>IF(COUNTA(A24:K24)=0,"",IF(A24="","Add ID; ","")&amp;IF(AND(A24&lt;&gt;"",COUNTIF(TestsTable[Test ID],A24)&gt;1),"Duplicate ID; ","")&amp;IF(B24="","Add claim link; ",IF(COUNTIF(ClaimsTable[Claim ID],B24)=0,"Unknown claim; ",""))&amp;IF(C24="","Link control; ","")&amp;IF(D24="","Set scenario; ","")&amp;IF(E24="","Define selection; ","")&amp;IF(F24="","Set criteria; ","")&amp;IF(H24="","Set result; ","")&amp;IF(AND(C24&lt;&gt;"",COUNTIFS(ControlsTable[Control ID],C24,ControlsTable[Claim ID],B24)=0),"Control not mapped to claim; ","")&amp;IF(AND(H24&lt;&gt;"",H24&lt;&gt;"Not run",OR(G24="",I24="",J24="",K24="")),"Complete performed-test record; ","")&amp;IF(AND(I24&lt;&gt;"",COUNTIFS(EvidenceTable[Evidence ID],I24,EvidenceTable[Claim ID],B24)=0),"Evidence not linked to claim; ",""))</f>
      </c>
    </row>
    <row r="25" ht="46" customHeight="1">
      <c r="A25" s="11"/>
      <c r="B25" s="11"/>
      <c r="C25" s="11"/>
      <c r="D25" s="11"/>
      <c r="E25" s="11"/>
      <c r="F25" s="11"/>
      <c r="G25" s="11"/>
      <c r="H25" s="11"/>
      <c r="I25" s="11"/>
      <c r="J25" s="11"/>
      <c r="K25" s="23"/>
      <c r="L25" s="22" t="str">
        <f>IF(COUNTA(A25:K25)=0,"",IF(A25="","Add ID; ","")&amp;IF(AND(A25&lt;&gt;"",COUNTIF(TestsTable[Test ID],A25)&gt;1),"Duplicate ID; ","")&amp;IF(B25="","Add claim link; ",IF(COUNTIF(ClaimsTable[Claim ID],B25)=0,"Unknown claim; ",""))&amp;IF(C25="","Link control; ","")&amp;IF(D25="","Set scenario; ","")&amp;IF(E25="","Define selection; ","")&amp;IF(F25="","Set criteria; ","")&amp;IF(H25="","Set result; ","")&amp;IF(AND(C25&lt;&gt;"",COUNTIFS(ControlsTable[Control ID],C25,ControlsTable[Claim ID],B25)=0),"Control not mapped to claim; ","")&amp;IF(AND(H25&lt;&gt;"",H25&lt;&gt;"Not run",OR(G25="",I25="",J25="",K25="")),"Complete performed-test record; ","")&amp;IF(AND(I25&lt;&gt;"",COUNTIFS(EvidenceTable[Evidence ID],I25,EvidenceTable[Claim ID],B25)=0),"Evidence not linked to claim; ",""))</f>
      </c>
    </row>
    <row r="26" ht="46" customHeight="1">
      <c r="A26" s="11"/>
      <c r="B26" s="11"/>
      <c r="C26" s="11"/>
      <c r="D26" s="11"/>
      <c r="E26" s="11"/>
      <c r="F26" s="11"/>
      <c r="G26" s="11"/>
      <c r="H26" s="11"/>
      <c r="I26" s="11"/>
      <c r="J26" s="11"/>
      <c r="K26" s="23"/>
      <c r="L26" s="22" t="str">
        <f>IF(COUNTA(A26:K26)=0,"",IF(A26="","Add ID; ","")&amp;IF(AND(A26&lt;&gt;"",COUNTIF(TestsTable[Test ID],A26)&gt;1),"Duplicate ID; ","")&amp;IF(B26="","Add claim link; ",IF(COUNTIF(ClaimsTable[Claim ID],B26)=0,"Unknown claim; ",""))&amp;IF(C26="","Link control; ","")&amp;IF(D26="","Set scenario; ","")&amp;IF(E26="","Define selection; ","")&amp;IF(F26="","Set criteria; ","")&amp;IF(H26="","Set result; ","")&amp;IF(AND(C26&lt;&gt;"",COUNTIFS(ControlsTable[Control ID],C26,ControlsTable[Claim ID],B26)=0),"Control not mapped to claim; ","")&amp;IF(AND(H26&lt;&gt;"",H26&lt;&gt;"Not run",OR(G26="",I26="",J26="",K26="")),"Complete performed-test record; ","")&amp;IF(AND(I26&lt;&gt;"",COUNTIFS(EvidenceTable[Evidence ID],I26,EvidenceTable[Claim ID],B26)=0),"Evidence not linked to claim; ",""))</f>
      </c>
    </row>
    <row r="27" ht="46" customHeight="1">
      <c r="A27" s="11"/>
      <c r="B27" s="11"/>
      <c r="C27" s="11"/>
      <c r="D27" s="11"/>
      <c r="E27" s="11"/>
      <c r="F27" s="11"/>
      <c r="G27" s="11"/>
      <c r="H27" s="11"/>
      <c r="I27" s="11"/>
      <c r="J27" s="11"/>
      <c r="K27" s="23"/>
      <c r="L27" s="22" t="str">
        <f>IF(COUNTA(A27:K27)=0,"",IF(A27="","Add ID; ","")&amp;IF(AND(A27&lt;&gt;"",COUNTIF(TestsTable[Test ID],A27)&gt;1),"Duplicate ID; ","")&amp;IF(B27="","Add claim link; ",IF(COUNTIF(ClaimsTable[Claim ID],B27)=0,"Unknown claim; ",""))&amp;IF(C27="","Link control; ","")&amp;IF(D27="","Set scenario; ","")&amp;IF(E27="","Define selection; ","")&amp;IF(F27="","Set criteria; ","")&amp;IF(H27="","Set result; ","")&amp;IF(AND(C27&lt;&gt;"",COUNTIFS(ControlsTable[Control ID],C27,ControlsTable[Claim ID],B27)=0),"Control not mapped to claim; ","")&amp;IF(AND(H27&lt;&gt;"",H27&lt;&gt;"Not run",OR(G27="",I27="",J27="",K27="")),"Complete performed-test record; ","")&amp;IF(AND(I27&lt;&gt;"",COUNTIFS(EvidenceTable[Evidence ID],I27,EvidenceTable[Claim ID],B27)=0),"Evidence not linked to claim; ",""))</f>
      </c>
    </row>
    <row r="28" ht="46" customHeight="1">
      <c r="A28" s="11"/>
      <c r="B28" s="11"/>
      <c r="C28" s="11"/>
      <c r="D28" s="11"/>
      <c r="E28" s="11"/>
      <c r="F28" s="11"/>
      <c r="G28" s="11"/>
      <c r="H28" s="11"/>
      <c r="I28" s="11"/>
      <c r="J28" s="11"/>
      <c r="K28" s="23"/>
      <c r="L28" s="22" t="str">
        <f>IF(COUNTA(A28:K28)=0,"",IF(A28="","Add ID; ","")&amp;IF(AND(A28&lt;&gt;"",COUNTIF(TestsTable[Test ID],A28)&gt;1),"Duplicate ID; ","")&amp;IF(B28="","Add claim link; ",IF(COUNTIF(ClaimsTable[Claim ID],B28)=0,"Unknown claim; ",""))&amp;IF(C28="","Link control; ","")&amp;IF(D28="","Set scenario; ","")&amp;IF(E28="","Define selection; ","")&amp;IF(F28="","Set criteria; ","")&amp;IF(H28="","Set result; ","")&amp;IF(AND(C28&lt;&gt;"",COUNTIFS(ControlsTable[Control ID],C28,ControlsTable[Claim ID],B28)=0),"Control not mapped to claim; ","")&amp;IF(AND(H28&lt;&gt;"",H28&lt;&gt;"Not run",OR(G28="",I28="",J28="",K28="")),"Complete performed-test record; ","")&amp;IF(AND(I28&lt;&gt;"",COUNTIFS(EvidenceTable[Evidence ID],I28,EvidenceTable[Claim ID],B28)=0),"Evidence not linked to claim; ",""))</f>
      </c>
    </row>
    <row r="29" ht="46" customHeight="1">
      <c r="A29" s="11"/>
      <c r="B29" s="11"/>
      <c r="C29" s="11"/>
      <c r="D29" s="11"/>
      <c r="E29" s="11"/>
      <c r="F29" s="11"/>
      <c r="G29" s="11"/>
      <c r="H29" s="11"/>
      <c r="I29" s="11"/>
      <c r="J29" s="11"/>
      <c r="K29" s="23"/>
      <c r="L29" s="22" t="str">
        <f>IF(COUNTA(A29:K29)=0,"",IF(A29="","Add ID; ","")&amp;IF(AND(A29&lt;&gt;"",COUNTIF(TestsTable[Test ID],A29)&gt;1),"Duplicate ID; ","")&amp;IF(B29="","Add claim link; ",IF(COUNTIF(ClaimsTable[Claim ID],B29)=0,"Unknown claim; ",""))&amp;IF(C29="","Link control; ","")&amp;IF(D29="","Set scenario; ","")&amp;IF(E29="","Define selection; ","")&amp;IF(F29="","Set criteria; ","")&amp;IF(H29="","Set result; ","")&amp;IF(AND(C29&lt;&gt;"",COUNTIFS(ControlsTable[Control ID],C29,ControlsTable[Claim ID],B29)=0),"Control not mapped to claim; ","")&amp;IF(AND(H29&lt;&gt;"",H29&lt;&gt;"Not run",OR(G29="",I29="",J29="",K29="")),"Complete performed-test record; ","")&amp;IF(AND(I29&lt;&gt;"",COUNTIFS(EvidenceTable[Evidence ID],I29,EvidenceTable[Claim ID],B29)=0),"Evidence not linked to claim; ",""))</f>
      </c>
    </row>
    <row r="30" ht="46" customHeight="1">
      <c r="A30" s="11"/>
      <c r="B30" s="11"/>
      <c r="C30" s="11"/>
      <c r="D30" s="11"/>
      <c r="E30" s="11"/>
      <c r="F30" s="11"/>
      <c r="G30" s="11"/>
      <c r="H30" s="11"/>
      <c r="I30" s="11"/>
      <c r="J30" s="11"/>
      <c r="K30" s="23"/>
      <c r="L30" s="22" t="str">
        <f>IF(COUNTA(A30:K30)=0,"",IF(A30="","Add ID; ","")&amp;IF(AND(A30&lt;&gt;"",COUNTIF(TestsTable[Test ID],A30)&gt;1),"Duplicate ID; ","")&amp;IF(B30="","Add claim link; ",IF(COUNTIF(ClaimsTable[Claim ID],B30)=0,"Unknown claim; ",""))&amp;IF(C30="","Link control; ","")&amp;IF(D30="","Set scenario; ","")&amp;IF(E30="","Define selection; ","")&amp;IF(F30="","Set criteria; ","")&amp;IF(H30="","Set result; ","")&amp;IF(AND(C30&lt;&gt;"",COUNTIFS(ControlsTable[Control ID],C30,ControlsTable[Claim ID],B30)=0),"Control not mapped to claim; ","")&amp;IF(AND(H30&lt;&gt;"",H30&lt;&gt;"Not run",OR(G30="",I30="",J30="",K30="")),"Complete performed-test record; ","")&amp;IF(AND(I30&lt;&gt;"",COUNTIFS(EvidenceTable[Evidence ID],I30,EvidenceTable[Claim ID],B30)=0),"Evidence not linked to claim; ",""))</f>
      </c>
    </row>
    <row r="31" ht="46" customHeight="1">
      <c r="A31" s="11"/>
      <c r="B31" s="11"/>
      <c r="C31" s="11"/>
      <c r="D31" s="11"/>
      <c r="E31" s="11"/>
      <c r="F31" s="11"/>
      <c r="G31" s="11"/>
      <c r="H31" s="11"/>
      <c r="I31" s="11"/>
      <c r="J31" s="11"/>
      <c r="K31" s="23"/>
      <c r="L31" s="22" t="str">
        <f>IF(COUNTA(A31:K31)=0,"",IF(A31="","Add ID; ","")&amp;IF(AND(A31&lt;&gt;"",COUNTIF(TestsTable[Test ID],A31)&gt;1),"Duplicate ID; ","")&amp;IF(B31="","Add claim link; ",IF(COUNTIF(ClaimsTable[Claim ID],B31)=0,"Unknown claim; ",""))&amp;IF(C31="","Link control; ","")&amp;IF(D31="","Set scenario; ","")&amp;IF(E31="","Define selection; ","")&amp;IF(F31="","Set criteria; ","")&amp;IF(H31="","Set result; ","")&amp;IF(AND(C31&lt;&gt;"",COUNTIFS(ControlsTable[Control ID],C31,ControlsTable[Claim ID],B31)=0),"Control not mapped to claim; ","")&amp;IF(AND(H31&lt;&gt;"",H31&lt;&gt;"Not run",OR(G31="",I31="",J31="",K31="")),"Complete performed-test record; ","")&amp;IF(AND(I31&lt;&gt;"",COUNTIFS(EvidenceTable[Evidence ID],I31,EvidenceTable[Claim ID],B31)=0),"Evidence not linked to claim; ",""))</f>
      </c>
    </row>
    <row r="32" ht="46" customHeight="1">
      <c r="A32" s="11"/>
      <c r="B32" s="11"/>
      <c r="C32" s="11"/>
      <c r="D32" s="11"/>
      <c r="E32" s="11"/>
      <c r="F32" s="11"/>
      <c r="G32" s="11"/>
      <c r="H32" s="11"/>
      <c r="I32" s="11"/>
      <c r="J32" s="11"/>
      <c r="K32" s="23"/>
      <c r="L32" s="22" t="str">
        <f>IF(COUNTA(A32:K32)=0,"",IF(A32="","Add ID; ","")&amp;IF(AND(A32&lt;&gt;"",COUNTIF(TestsTable[Test ID],A32)&gt;1),"Duplicate ID; ","")&amp;IF(B32="","Add claim link; ",IF(COUNTIF(ClaimsTable[Claim ID],B32)=0,"Unknown claim; ",""))&amp;IF(C32="","Link control; ","")&amp;IF(D32="","Set scenario; ","")&amp;IF(E32="","Define selection; ","")&amp;IF(F32="","Set criteria; ","")&amp;IF(H32="","Set result; ","")&amp;IF(AND(C32&lt;&gt;"",COUNTIFS(ControlsTable[Control ID],C32,ControlsTable[Claim ID],B32)=0),"Control not mapped to claim; ","")&amp;IF(AND(H32&lt;&gt;"",H32&lt;&gt;"Not run",OR(G32="",I32="",J32="",K32="")),"Complete performed-test record; ","")&amp;IF(AND(I32&lt;&gt;"",COUNTIFS(EvidenceTable[Evidence ID],I32,EvidenceTable[Claim ID],B32)=0),"Evidence not linked to claim; ",""))</f>
      </c>
    </row>
    <row r="33" ht="46" customHeight="1">
      <c r="A33" s="11"/>
      <c r="B33" s="11"/>
      <c r="C33" s="11"/>
      <c r="D33" s="11"/>
      <c r="E33" s="11"/>
      <c r="F33" s="11"/>
      <c r="G33" s="11"/>
      <c r="H33" s="11"/>
      <c r="I33" s="11"/>
      <c r="J33" s="11"/>
      <c r="K33" s="23"/>
      <c r="L33" s="22" t="str">
        <f>IF(COUNTA(A33:K33)=0,"",IF(A33="","Add ID; ","")&amp;IF(AND(A33&lt;&gt;"",COUNTIF(TestsTable[Test ID],A33)&gt;1),"Duplicate ID; ","")&amp;IF(B33="","Add claim link; ",IF(COUNTIF(ClaimsTable[Claim ID],B33)=0,"Unknown claim; ",""))&amp;IF(C33="","Link control; ","")&amp;IF(D33="","Set scenario; ","")&amp;IF(E33="","Define selection; ","")&amp;IF(F33="","Set criteria; ","")&amp;IF(H33="","Set result; ","")&amp;IF(AND(C33&lt;&gt;"",COUNTIFS(ControlsTable[Control ID],C33,ControlsTable[Claim ID],B33)=0),"Control not mapped to claim; ","")&amp;IF(AND(H33&lt;&gt;"",H33&lt;&gt;"Not run",OR(G33="",I33="",J33="",K33="")),"Complete performed-test record; ","")&amp;IF(AND(I33&lt;&gt;"",COUNTIFS(EvidenceTable[Evidence ID],I33,EvidenceTable[Claim ID],B33)=0),"Evidence not linked to claim; ",""))</f>
      </c>
    </row>
    <row r="34" ht="46" customHeight="1">
      <c r="A34" s="11"/>
      <c r="B34" s="11"/>
      <c r="C34" s="11"/>
      <c r="D34" s="11"/>
      <c r="E34" s="11"/>
      <c r="F34" s="11"/>
      <c r="G34" s="11"/>
      <c r="H34" s="11"/>
      <c r="I34" s="11"/>
      <c r="J34" s="11"/>
      <c r="K34" s="23"/>
      <c r="L34" s="22" t="str">
        <f>IF(COUNTA(A34:K34)=0,"",IF(A34="","Add ID; ","")&amp;IF(AND(A34&lt;&gt;"",COUNTIF(TestsTable[Test ID],A34)&gt;1),"Duplicate ID; ","")&amp;IF(B34="","Add claim link; ",IF(COUNTIF(ClaimsTable[Claim ID],B34)=0,"Unknown claim; ",""))&amp;IF(C34="","Link control; ","")&amp;IF(D34="","Set scenario; ","")&amp;IF(E34="","Define selection; ","")&amp;IF(F34="","Set criteria; ","")&amp;IF(H34="","Set result; ","")&amp;IF(AND(C34&lt;&gt;"",COUNTIFS(ControlsTable[Control ID],C34,ControlsTable[Claim ID],B34)=0),"Control not mapped to claim; ","")&amp;IF(AND(H34&lt;&gt;"",H34&lt;&gt;"Not run",OR(G34="",I34="",J34="",K34="")),"Complete performed-test record; ","")&amp;IF(AND(I34&lt;&gt;"",COUNTIFS(EvidenceTable[Evidence ID],I34,EvidenceTable[Claim ID],B34)=0),"Evidence not linked to claim; ",""))</f>
      </c>
    </row>
    <row r="35" ht="46" customHeight="1">
      <c r="A35" s="11"/>
      <c r="B35" s="11"/>
      <c r="C35" s="11"/>
      <c r="D35" s="11"/>
      <c r="E35" s="11"/>
      <c r="F35" s="11"/>
      <c r="G35" s="11"/>
      <c r="H35" s="11"/>
      <c r="I35" s="11"/>
      <c r="J35" s="11"/>
      <c r="K35" s="23"/>
      <c r="L35" s="22" t="str">
        <f>IF(COUNTA(A35:K35)=0,"",IF(A35="","Add ID; ","")&amp;IF(AND(A35&lt;&gt;"",COUNTIF(TestsTable[Test ID],A35)&gt;1),"Duplicate ID; ","")&amp;IF(B35="","Add claim link; ",IF(COUNTIF(ClaimsTable[Claim ID],B35)=0,"Unknown claim; ",""))&amp;IF(C35="","Link control; ","")&amp;IF(D35="","Set scenario; ","")&amp;IF(E35="","Define selection; ","")&amp;IF(F35="","Set criteria; ","")&amp;IF(H35="","Set result; ","")&amp;IF(AND(C35&lt;&gt;"",COUNTIFS(ControlsTable[Control ID],C35,ControlsTable[Claim ID],B35)=0),"Control not mapped to claim; ","")&amp;IF(AND(H35&lt;&gt;"",H35&lt;&gt;"Not run",OR(G35="",I35="",J35="",K35="")),"Complete performed-test record; ","")&amp;IF(AND(I35&lt;&gt;"",COUNTIFS(EvidenceTable[Evidence ID],I35,EvidenceTable[Claim ID],B35)=0),"Evidence not linked to claim; ",""))</f>
      </c>
    </row>
    <row r="36" ht="46" customHeight="1">
      <c r="A36" s="11"/>
      <c r="B36" s="11"/>
      <c r="C36" s="11"/>
      <c r="D36" s="11"/>
      <c r="E36" s="11"/>
      <c r="F36" s="11"/>
      <c r="G36" s="11"/>
      <c r="H36" s="11"/>
      <c r="I36" s="11"/>
      <c r="J36" s="11"/>
      <c r="K36" s="23"/>
      <c r="L36" s="22" t="str">
        <f>IF(COUNTA(A36:K36)=0,"",IF(A36="","Add ID; ","")&amp;IF(AND(A36&lt;&gt;"",COUNTIF(TestsTable[Test ID],A36)&gt;1),"Duplicate ID; ","")&amp;IF(B36="","Add claim link; ",IF(COUNTIF(ClaimsTable[Claim ID],B36)=0,"Unknown claim; ",""))&amp;IF(C36="","Link control; ","")&amp;IF(D36="","Set scenario; ","")&amp;IF(E36="","Define selection; ","")&amp;IF(F36="","Set criteria; ","")&amp;IF(H36="","Set result; ","")&amp;IF(AND(C36&lt;&gt;"",COUNTIFS(ControlsTable[Control ID],C36,ControlsTable[Claim ID],B36)=0),"Control not mapped to claim; ","")&amp;IF(AND(H36&lt;&gt;"",H36&lt;&gt;"Not run",OR(G36="",I36="",J36="",K36="")),"Complete performed-test record; ","")&amp;IF(AND(I36&lt;&gt;"",COUNTIFS(EvidenceTable[Evidence ID],I36,EvidenceTable[Claim ID],B36)=0),"Evidence not linked to claim; ",""))</f>
      </c>
    </row>
    <row r="37" ht="46" customHeight="1">
      <c r="A37" s="11"/>
      <c r="B37" s="11"/>
      <c r="C37" s="11"/>
      <c r="D37" s="11"/>
      <c r="E37" s="11"/>
      <c r="F37" s="11"/>
      <c r="G37" s="11"/>
      <c r="H37" s="11"/>
      <c r="I37" s="11"/>
      <c r="J37" s="11"/>
      <c r="K37" s="23"/>
      <c r="L37" s="22" t="str">
        <f>IF(COUNTA(A37:K37)=0,"",IF(A37="","Add ID; ","")&amp;IF(AND(A37&lt;&gt;"",COUNTIF(TestsTable[Test ID],A37)&gt;1),"Duplicate ID; ","")&amp;IF(B37="","Add claim link; ",IF(COUNTIF(ClaimsTable[Claim ID],B37)=0,"Unknown claim; ",""))&amp;IF(C37="","Link control; ","")&amp;IF(D37="","Set scenario; ","")&amp;IF(E37="","Define selection; ","")&amp;IF(F37="","Set criteria; ","")&amp;IF(H37="","Set result; ","")&amp;IF(AND(C37&lt;&gt;"",COUNTIFS(ControlsTable[Control ID],C37,ControlsTable[Claim ID],B37)=0),"Control not mapped to claim; ","")&amp;IF(AND(H37&lt;&gt;"",H37&lt;&gt;"Not run",OR(G37="",I37="",J37="",K37="")),"Complete performed-test record; ","")&amp;IF(AND(I37&lt;&gt;"",COUNTIFS(EvidenceTable[Evidence ID],I37,EvidenceTable[Claim ID],B37)=0),"Evidence not linked to claim; ",""))</f>
      </c>
    </row>
    <row r="38" ht="46" customHeight="1">
      <c r="A38" s="11"/>
      <c r="B38" s="11"/>
      <c r="C38" s="11"/>
      <c r="D38" s="11"/>
      <c r="E38" s="11"/>
      <c r="F38" s="11"/>
      <c r="G38" s="11"/>
      <c r="H38" s="11"/>
      <c r="I38" s="11"/>
      <c r="J38" s="11"/>
      <c r="K38" s="23"/>
      <c r="L38" s="22" t="str">
        <f>IF(COUNTA(A38:K38)=0,"",IF(A38="","Add ID; ","")&amp;IF(AND(A38&lt;&gt;"",COUNTIF(TestsTable[Test ID],A38)&gt;1),"Duplicate ID; ","")&amp;IF(B38="","Add claim link; ",IF(COUNTIF(ClaimsTable[Claim ID],B38)=0,"Unknown claim; ",""))&amp;IF(C38="","Link control; ","")&amp;IF(D38="","Set scenario; ","")&amp;IF(E38="","Define selection; ","")&amp;IF(F38="","Set criteria; ","")&amp;IF(H38="","Set result; ","")&amp;IF(AND(C38&lt;&gt;"",COUNTIFS(ControlsTable[Control ID],C38,ControlsTable[Claim ID],B38)=0),"Control not mapped to claim; ","")&amp;IF(AND(H38&lt;&gt;"",H38&lt;&gt;"Not run",OR(G38="",I38="",J38="",K38="")),"Complete performed-test record; ","")&amp;IF(AND(I38&lt;&gt;"",COUNTIFS(EvidenceTable[Evidence ID],I38,EvidenceTable[Claim ID],B38)=0),"Evidence not linked to claim; ",""))</f>
      </c>
    </row>
    <row r="39" ht="46" customHeight="1">
      <c r="A39" s="11"/>
      <c r="B39" s="11"/>
      <c r="C39" s="11"/>
      <c r="D39" s="11"/>
      <c r="E39" s="11"/>
      <c r="F39" s="11"/>
      <c r="G39" s="11"/>
      <c r="H39" s="11"/>
      <c r="I39" s="11"/>
      <c r="J39" s="11"/>
      <c r="K39" s="23"/>
      <c r="L39" s="22" t="str">
        <f>IF(COUNTA(A39:K39)=0,"",IF(A39="","Add ID; ","")&amp;IF(AND(A39&lt;&gt;"",COUNTIF(TestsTable[Test ID],A39)&gt;1),"Duplicate ID; ","")&amp;IF(B39="","Add claim link; ",IF(COUNTIF(ClaimsTable[Claim ID],B39)=0,"Unknown claim; ",""))&amp;IF(C39="","Link control; ","")&amp;IF(D39="","Set scenario; ","")&amp;IF(E39="","Define selection; ","")&amp;IF(F39="","Set criteria; ","")&amp;IF(H39="","Set result; ","")&amp;IF(AND(C39&lt;&gt;"",COUNTIFS(ControlsTable[Control ID],C39,ControlsTable[Claim ID],B39)=0),"Control not mapped to claim; ","")&amp;IF(AND(H39&lt;&gt;"",H39&lt;&gt;"Not run",OR(G39="",I39="",J39="",K39="")),"Complete performed-test record; ","")&amp;IF(AND(I39&lt;&gt;"",COUNTIFS(EvidenceTable[Evidence ID],I39,EvidenceTable[Claim ID],B39)=0),"Evidence not linked to claim; ",""))</f>
      </c>
    </row>
    <row r="40" ht="46" customHeight="1">
      <c r="A40" s="11"/>
      <c r="B40" s="11"/>
      <c r="C40" s="11"/>
      <c r="D40" s="11"/>
      <c r="E40" s="11"/>
      <c r="F40" s="11"/>
      <c r="G40" s="11"/>
      <c r="H40" s="11"/>
      <c r="I40" s="11"/>
      <c r="J40" s="11"/>
      <c r="K40" s="23"/>
      <c r="L40" s="22" t="str">
        <f>IF(COUNTA(A40:K40)=0,"",IF(A40="","Add ID; ","")&amp;IF(AND(A40&lt;&gt;"",COUNTIF(TestsTable[Test ID],A40)&gt;1),"Duplicate ID; ","")&amp;IF(B40="","Add claim link; ",IF(COUNTIF(ClaimsTable[Claim ID],B40)=0,"Unknown claim; ",""))&amp;IF(C40="","Link control; ","")&amp;IF(D40="","Set scenario; ","")&amp;IF(E40="","Define selection; ","")&amp;IF(F40="","Set criteria; ","")&amp;IF(H40="","Set result; ","")&amp;IF(AND(C40&lt;&gt;"",COUNTIFS(ControlsTable[Control ID],C40,ControlsTable[Claim ID],B40)=0),"Control not mapped to claim; ","")&amp;IF(AND(H40&lt;&gt;"",H40&lt;&gt;"Not run",OR(G40="",I40="",J40="",K40="")),"Complete performed-test record; ","")&amp;IF(AND(I40&lt;&gt;"",COUNTIFS(EvidenceTable[Evidence ID],I40,EvidenceTable[Claim ID],B40)=0),"Evidence not linked to claim; ",""))</f>
      </c>
    </row>
    <row r="41" ht="46" customHeight="1">
      <c r="A41" s="11"/>
      <c r="B41" s="11"/>
      <c r="C41" s="11"/>
      <c r="D41" s="11"/>
      <c r="E41" s="11"/>
      <c r="F41" s="11"/>
      <c r="G41" s="11"/>
      <c r="H41" s="11"/>
      <c r="I41" s="11"/>
      <c r="J41" s="11"/>
      <c r="K41" s="23"/>
      <c r="L41" s="22" t="str">
        <f>IF(COUNTA(A41:K41)=0,"",IF(A41="","Add ID; ","")&amp;IF(AND(A41&lt;&gt;"",COUNTIF(TestsTable[Test ID],A41)&gt;1),"Duplicate ID; ","")&amp;IF(B41="","Add claim link; ",IF(COUNTIF(ClaimsTable[Claim ID],B41)=0,"Unknown claim; ",""))&amp;IF(C41="","Link control; ","")&amp;IF(D41="","Set scenario; ","")&amp;IF(E41="","Define selection; ","")&amp;IF(F41="","Set criteria; ","")&amp;IF(H41="","Set result; ","")&amp;IF(AND(C41&lt;&gt;"",COUNTIFS(ControlsTable[Control ID],C41,ControlsTable[Claim ID],B41)=0),"Control not mapped to claim; ","")&amp;IF(AND(H41&lt;&gt;"",H41&lt;&gt;"Not run",OR(G41="",I41="",J41="",K41="")),"Complete performed-test record; ","")&amp;IF(AND(I41&lt;&gt;"",COUNTIFS(EvidenceTable[Evidence ID],I41,EvidenceTable[Claim ID],B41)=0),"Evidence not linked to claim; ",""))</f>
      </c>
    </row>
    <row r="42" ht="46" customHeight="1">
      <c r="A42" s="11"/>
      <c r="B42" s="11"/>
      <c r="C42" s="11"/>
      <c r="D42" s="11"/>
      <c r="E42" s="11"/>
      <c r="F42" s="11"/>
      <c r="G42" s="11"/>
      <c r="H42" s="11"/>
      <c r="I42" s="11"/>
      <c r="J42" s="11"/>
      <c r="K42" s="23"/>
      <c r="L42" s="22" t="str">
        <f>IF(COUNTA(A42:K42)=0,"",IF(A42="","Add ID; ","")&amp;IF(AND(A42&lt;&gt;"",COUNTIF(TestsTable[Test ID],A42)&gt;1),"Duplicate ID; ","")&amp;IF(B42="","Add claim link; ",IF(COUNTIF(ClaimsTable[Claim ID],B42)=0,"Unknown claim; ",""))&amp;IF(C42="","Link control; ","")&amp;IF(D42="","Set scenario; ","")&amp;IF(E42="","Define selection; ","")&amp;IF(F42="","Set criteria; ","")&amp;IF(H42="","Set result; ","")&amp;IF(AND(C42&lt;&gt;"",COUNTIFS(ControlsTable[Control ID],C42,ControlsTable[Claim ID],B42)=0),"Control not mapped to claim; ","")&amp;IF(AND(H42&lt;&gt;"",H42&lt;&gt;"Not run",OR(G42="",I42="",J42="",K42="")),"Complete performed-test record; ","")&amp;IF(AND(I42&lt;&gt;"",COUNTIFS(EvidenceTable[Evidence ID],I42,EvidenceTable[Claim ID],B42)=0),"Evidence not linked to claim; ",""))</f>
      </c>
    </row>
    <row r="43" ht="46" customHeight="1">
      <c r="A43" s="11"/>
      <c r="B43" s="11"/>
      <c r="C43" s="11"/>
      <c r="D43" s="11"/>
      <c r="E43" s="11"/>
      <c r="F43" s="11"/>
      <c r="G43" s="11"/>
      <c r="H43" s="11"/>
      <c r="I43" s="11"/>
      <c r="J43" s="11"/>
      <c r="K43" s="23"/>
      <c r="L43" s="22" t="str">
        <f>IF(COUNTA(A43:K43)=0,"",IF(A43="","Add ID; ","")&amp;IF(AND(A43&lt;&gt;"",COUNTIF(TestsTable[Test ID],A43)&gt;1),"Duplicate ID; ","")&amp;IF(B43="","Add claim link; ",IF(COUNTIF(ClaimsTable[Claim ID],B43)=0,"Unknown claim; ",""))&amp;IF(C43="","Link control; ","")&amp;IF(D43="","Set scenario; ","")&amp;IF(E43="","Define selection; ","")&amp;IF(F43="","Set criteria; ","")&amp;IF(H43="","Set result; ","")&amp;IF(AND(C43&lt;&gt;"",COUNTIFS(ControlsTable[Control ID],C43,ControlsTable[Claim ID],B43)=0),"Control not mapped to claim; ","")&amp;IF(AND(H43&lt;&gt;"",H43&lt;&gt;"Not run",OR(G43="",I43="",J43="",K43="")),"Complete performed-test record; ","")&amp;IF(AND(I43&lt;&gt;"",COUNTIFS(EvidenceTable[Evidence ID],I43,EvidenceTable[Claim ID],B43)=0),"Evidence not linked to claim; ",""))</f>
      </c>
    </row>
    <row r="44" ht="46" customHeight="1">
      <c r="A44" s="11"/>
      <c r="B44" s="11"/>
      <c r="C44" s="11"/>
      <c r="D44" s="11"/>
      <c r="E44" s="11"/>
      <c r="F44" s="11"/>
      <c r="G44" s="11"/>
      <c r="H44" s="11"/>
      <c r="I44" s="11"/>
      <c r="J44" s="11"/>
      <c r="K44" s="23"/>
      <c r="L44" s="22" t="str">
        <f>IF(COUNTA(A44:K44)=0,"",IF(A44="","Add ID; ","")&amp;IF(AND(A44&lt;&gt;"",COUNTIF(TestsTable[Test ID],A44)&gt;1),"Duplicate ID; ","")&amp;IF(B44="","Add claim link; ",IF(COUNTIF(ClaimsTable[Claim ID],B44)=0,"Unknown claim; ",""))&amp;IF(C44="","Link control; ","")&amp;IF(D44="","Set scenario; ","")&amp;IF(E44="","Define selection; ","")&amp;IF(F44="","Set criteria; ","")&amp;IF(H44="","Set result; ","")&amp;IF(AND(C44&lt;&gt;"",COUNTIFS(ControlsTable[Control ID],C44,ControlsTable[Claim ID],B44)=0),"Control not mapped to claim; ","")&amp;IF(AND(H44&lt;&gt;"",H44&lt;&gt;"Not run",OR(G44="",I44="",J44="",K44="")),"Complete performed-test record; ","")&amp;IF(AND(I44&lt;&gt;"",COUNTIFS(EvidenceTable[Evidence ID],I44,EvidenceTable[Claim ID],B44)=0),"Evidence not linked to claim; ",""))</f>
      </c>
    </row>
    <row r="45" ht="46" customHeight="1">
      <c r="A45" s="11"/>
      <c r="B45" s="11"/>
      <c r="C45" s="11"/>
      <c r="D45" s="11"/>
      <c r="E45" s="11"/>
      <c r="F45" s="11"/>
      <c r="G45" s="11"/>
      <c r="H45" s="11"/>
      <c r="I45" s="11"/>
      <c r="J45" s="11"/>
      <c r="K45" s="23"/>
      <c r="L45" s="22" t="str">
        <f>IF(COUNTA(A45:K45)=0,"",IF(A45="","Add ID; ","")&amp;IF(AND(A45&lt;&gt;"",COUNTIF(TestsTable[Test ID],A45)&gt;1),"Duplicate ID; ","")&amp;IF(B45="","Add claim link; ",IF(COUNTIF(ClaimsTable[Claim ID],B45)=0,"Unknown claim; ",""))&amp;IF(C45="","Link control; ","")&amp;IF(D45="","Set scenario; ","")&amp;IF(E45="","Define selection; ","")&amp;IF(F45="","Set criteria; ","")&amp;IF(H45="","Set result; ","")&amp;IF(AND(C45&lt;&gt;"",COUNTIFS(ControlsTable[Control ID],C45,ControlsTable[Claim ID],B45)=0),"Control not mapped to claim; ","")&amp;IF(AND(H45&lt;&gt;"",H45&lt;&gt;"Not run",OR(G45="",I45="",J45="",K45="")),"Complete performed-test record; ","")&amp;IF(AND(I45&lt;&gt;"",COUNTIFS(EvidenceTable[Evidence ID],I45,EvidenceTable[Claim ID],B45)=0),"Evidence not linked to claim; ",""))</f>
      </c>
    </row>
    <row r="46" ht="46" customHeight="1">
      <c r="A46" s="11"/>
      <c r="B46" s="11"/>
      <c r="C46" s="11"/>
      <c r="D46" s="11"/>
      <c r="E46" s="11"/>
      <c r="F46" s="11"/>
      <c r="G46" s="11"/>
      <c r="H46" s="11"/>
      <c r="I46" s="11"/>
      <c r="J46" s="11"/>
      <c r="K46" s="23"/>
      <c r="L46" s="22" t="str">
        <f>IF(COUNTA(A46:K46)=0,"",IF(A46="","Add ID; ","")&amp;IF(AND(A46&lt;&gt;"",COUNTIF(TestsTable[Test ID],A46)&gt;1),"Duplicate ID; ","")&amp;IF(B46="","Add claim link; ",IF(COUNTIF(ClaimsTable[Claim ID],B46)=0,"Unknown claim; ",""))&amp;IF(C46="","Link control; ","")&amp;IF(D46="","Set scenario; ","")&amp;IF(E46="","Define selection; ","")&amp;IF(F46="","Set criteria; ","")&amp;IF(H46="","Set result; ","")&amp;IF(AND(C46&lt;&gt;"",COUNTIFS(ControlsTable[Control ID],C46,ControlsTable[Claim ID],B46)=0),"Control not mapped to claim; ","")&amp;IF(AND(H46&lt;&gt;"",H46&lt;&gt;"Not run",OR(G46="",I46="",J46="",K46="")),"Complete performed-test record; ","")&amp;IF(AND(I46&lt;&gt;"",COUNTIFS(EvidenceTable[Evidence ID],I46,EvidenceTable[Claim ID],B46)=0),"Evidence not linked to claim; ",""))</f>
      </c>
    </row>
    <row r="47" ht="46" customHeight="1">
      <c r="A47" s="11"/>
      <c r="B47" s="11"/>
      <c r="C47" s="11"/>
      <c r="D47" s="11"/>
      <c r="E47" s="11"/>
      <c r="F47" s="11"/>
      <c r="G47" s="11"/>
      <c r="H47" s="11"/>
      <c r="I47" s="11"/>
      <c r="J47" s="11"/>
      <c r="K47" s="23"/>
      <c r="L47" s="22" t="str">
        <f>IF(COUNTA(A47:K47)=0,"",IF(A47="","Add ID; ","")&amp;IF(AND(A47&lt;&gt;"",COUNTIF(TestsTable[Test ID],A47)&gt;1),"Duplicate ID; ","")&amp;IF(B47="","Add claim link; ",IF(COUNTIF(ClaimsTable[Claim ID],B47)=0,"Unknown claim; ",""))&amp;IF(C47="","Link control; ","")&amp;IF(D47="","Set scenario; ","")&amp;IF(E47="","Define selection; ","")&amp;IF(F47="","Set criteria; ","")&amp;IF(H47="","Set result; ","")&amp;IF(AND(C47&lt;&gt;"",COUNTIFS(ControlsTable[Control ID],C47,ControlsTable[Claim ID],B47)=0),"Control not mapped to claim; ","")&amp;IF(AND(H47&lt;&gt;"",H47&lt;&gt;"Not run",OR(G47="",I47="",J47="",K47="")),"Complete performed-test record; ","")&amp;IF(AND(I47&lt;&gt;"",COUNTIFS(EvidenceTable[Evidence ID],I47,EvidenceTable[Claim ID],B47)=0),"Evidence not linked to claim; ",""))</f>
      </c>
    </row>
    <row r="48" ht="46" customHeight="1">
      <c r="A48" s="11"/>
      <c r="B48" s="11"/>
      <c r="C48" s="11"/>
      <c r="D48" s="11"/>
      <c r="E48" s="11"/>
      <c r="F48" s="11"/>
      <c r="G48" s="11"/>
      <c r="H48" s="11"/>
      <c r="I48" s="11"/>
      <c r="J48" s="11"/>
      <c r="K48" s="23"/>
      <c r="L48" s="22" t="str">
        <f>IF(COUNTA(A48:K48)=0,"",IF(A48="","Add ID; ","")&amp;IF(AND(A48&lt;&gt;"",COUNTIF(TestsTable[Test ID],A48)&gt;1),"Duplicate ID; ","")&amp;IF(B48="","Add claim link; ",IF(COUNTIF(ClaimsTable[Claim ID],B48)=0,"Unknown claim; ",""))&amp;IF(C48="","Link control; ","")&amp;IF(D48="","Set scenario; ","")&amp;IF(E48="","Define selection; ","")&amp;IF(F48="","Set criteria; ","")&amp;IF(H48="","Set result; ","")&amp;IF(AND(C48&lt;&gt;"",COUNTIFS(ControlsTable[Control ID],C48,ControlsTable[Claim ID],B48)=0),"Control not mapped to claim; ","")&amp;IF(AND(H48&lt;&gt;"",H48&lt;&gt;"Not run",OR(G48="",I48="",J48="",K48="")),"Complete performed-test record; ","")&amp;IF(AND(I48&lt;&gt;"",COUNTIFS(EvidenceTable[Evidence ID],I48,EvidenceTable[Claim ID],B48)=0),"Evidence not linked to claim; ",""))</f>
      </c>
    </row>
    <row r="49" ht="46" customHeight="1">
      <c r="A49" s="11"/>
      <c r="B49" s="11"/>
      <c r="C49" s="11"/>
      <c r="D49" s="11"/>
      <c r="E49" s="11"/>
      <c r="F49" s="11"/>
      <c r="G49" s="11"/>
      <c r="H49" s="11"/>
      <c r="I49" s="11"/>
      <c r="J49" s="11"/>
      <c r="K49" s="23"/>
      <c r="L49" s="22" t="str">
        <f>IF(COUNTA(A49:K49)=0,"",IF(A49="","Add ID; ","")&amp;IF(AND(A49&lt;&gt;"",COUNTIF(TestsTable[Test ID],A49)&gt;1),"Duplicate ID; ","")&amp;IF(B49="","Add claim link; ",IF(COUNTIF(ClaimsTable[Claim ID],B49)=0,"Unknown claim; ",""))&amp;IF(C49="","Link control; ","")&amp;IF(D49="","Set scenario; ","")&amp;IF(E49="","Define selection; ","")&amp;IF(F49="","Set criteria; ","")&amp;IF(H49="","Set result; ","")&amp;IF(AND(C49&lt;&gt;"",COUNTIFS(ControlsTable[Control ID],C49,ControlsTable[Claim ID],B49)=0),"Control not mapped to claim; ","")&amp;IF(AND(H49&lt;&gt;"",H49&lt;&gt;"Not run",OR(G49="",I49="",J49="",K49="")),"Complete performed-test record; ","")&amp;IF(AND(I49&lt;&gt;"",COUNTIFS(EvidenceTable[Evidence ID],I49,EvidenceTable[Claim ID],B49)=0),"Evidence not linked to claim; ",""))</f>
      </c>
    </row>
    <row r="50" ht="46" customHeight="1">
      <c r="A50" s="11"/>
      <c r="B50" s="11"/>
      <c r="C50" s="11"/>
      <c r="D50" s="11"/>
      <c r="E50" s="11"/>
      <c r="F50" s="11"/>
      <c r="G50" s="11"/>
      <c r="H50" s="11"/>
      <c r="I50" s="11"/>
      <c r="J50" s="11"/>
      <c r="K50" s="23"/>
      <c r="L50" s="22" t="str">
        <f>IF(COUNTA(A50:K50)=0,"",IF(A50="","Add ID; ","")&amp;IF(AND(A50&lt;&gt;"",COUNTIF(TestsTable[Test ID],A50)&gt;1),"Duplicate ID; ","")&amp;IF(B50="","Add claim link; ",IF(COUNTIF(ClaimsTable[Claim ID],B50)=0,"Unknown claim; ",""))&amp;IF(C50="","Link control; ","")&amp;IF(D50="","Set scenario; ","")&amp;IF(E50="","Define selection; ","")&amp;IF(F50="","Set criteria; ","")&amp;IF(H50="","Set result; ","")&amp;IF(AND(C50&lt;&gt;"",COUNTIFS(ControlsTable[Control ID],C50,ControlsTable[Claim ID],B50)=0),"Control not mapped to claim; ","")&amp;IF(AND(H50&lt;&gt;"",H50&lt;&gt;"Not run",OR(G50="",I50="",J50="",K50="")),"Complete performed-test record; ","")&amp;IF(AND(I50&lt;&gt;"",COUNTIFS(EvidenceTable[Evidence ID],I50,EvidenceTable[Claim ID],B50)=0),"Evidence not linked to claim; ",""))</f>
      </c>
    </row>
    <row r="51" ht="46" customHeight="1">
      <c r="A51" s="11"/>
      <c r="B51" s="11"/>
      <c r="C51" s="11"/>
      <c r="D51" s="11"/>
      <c r="E51" s="11"/>
      <c r="F51" s="11"/>
      <c r="G51" s="11"/>
      <c r="H51" s="11"/>
      <c r="I51" s="11"/>
      <c r="J51" s="11"/>
      <c r="K51" s="23"/>
      <c r="L51" s="22" t="str">
        <f>IF(COUNTA(A51:K51)=0,"",IF(A51="","Add ID; ","")&amp;IF(AND(A51&lt;&gt;"",COUNTIF(TestsTable[Test ID],A51)&gt;1),"Duplicate ID; ","")&amp;IF(B51="","Add claim link; ",IF(COUNTIF(ClaimsTable[Claim ID],B51)=0,"Unknown claim; ",""))&amp;IF(C51="","Link control; ","")&amp;IF(D51="","Set scenario; ","")&amp;IF(E51="","Define selection; ","")&amp;IF(F51="","Set criteria; ","")&amp;IF(H51="","Set result; ","")&amp;IF(AND(C51&lt;&gt;"",COUNTIFS(ControlsTable[Control ID],C51,ControlsTable[Claim ID],B51)=0),"Control not mapped to claim; ","")&amp;IF(AND(H51&lt;&gt;"",H51&lt;&gt;"Not run",OR(G51="",I51="",J51="",K51="")),"Complete performed-test record; ","")&amp;IF(AND(I51&lt;&gt;"",COUNTIFS(EvidenceTable[Evidence ID],I51,EvidenceTable[Claim ID],B51)=0),"Evidence not linked to claim; ",""))</f>
      </c>
    </row>
    <row r="52" ht="46" customHeight="1">
      <c r="A52" s="11"/>
      <c r="B52" s="11"/>
      <c r="C52" s="11"/>
      <c r="D52" s="11"/>
      <c r="E52" s="11"/>
      <c r="F52" s="11"/>
      <c r="G52" s="11"/>
      <c r="H52" s="11"/>
      <c r="I52" s="11"/>
      <c r="J52" s="11"/>
      <c r="K52" s="23"/>
      <c r="L52" s="22" t="str">
        <f>IF(COUNTA(A52:K52)=0,"",IF(A52="","Add ID; ","")&amp;IF(AND(A52&lt;&gt;"",COUNTIF(TestsTable[Test ID],A52)&gt;1),"Duplicate ID; ","")&amp;IF(B52="","Add claim link; ",IF(COUNTIF(ClaimsTable[Claim ID],B52)=0,"Unknown claim; ",""))&amp;IF(C52="","Link control; ","")&amp;IF(D52="","Set scenario; ","")&amp;IF(E52="","Define selection; ","")&amp;IF(F52="","Set criteria; ","")&amp;IF(H52="","Set result; ","")&amp;IF(AND(C52&lt;&gt;"",COUNTIFS(ControlsTable[Control ID],C52,ControlsTable[Claim ID],B52)=0),"Control not mapped to claim; ","")&amp;IF(AND(H52&lt;&gt;"",H52&lt;&gt;"Not run",OR(G52="",I52="",J52="",K52="")),"Complete performed-test record; ","")&amp;IF(AND(I52&lt;&gt;"",COUNTIFS(EvidenceTable[Evidence ID],I52,EvidenceTable[Claim ID],B52)=0),"Evidence not linked to claim; ",""))</f>
      </c>
    </row>
    <row r="53" ht="46" customHeight="1">
      <c r="A53" s="11"/>
      <c r="B53" s="11"/>
      <c r="C53" s="11"/>
      <c r="D53" s="11"/>
      <c r="E53" s="11"/>
      <c r="F53" s="11"/>
      <c r="G53" s="11"/>
      <c r="H53" s="11"/>
      <c r="I53" s="11"/>
      <c r="J53" s="11"/>
      <c r="K53" s="23"/>
      <c r="L53" s="22" t="str">
        <f>IF(COUNTA(A53:K53)=0,"",IF(A53="","Add ID; ","")&amp;IF(AND(A53&lt;&gt;"",COUNTIF(TestsTable[Test ID],A53)&gt;1),"Duplicate ID; ","")&amp;IF(B53="","Add claim link; ",IF(COUNTIF(ClaimsTable[Claim ID],B53)=0,"Unknown claim; ",""))&amp;IF(C53="","Link control; ","")&amp;IF(D53="","Set scenario; ","")&amp;IF(E53="","Define selection; ","")&amp;IF(F53="","Set criteria; ","")&amp;IF(H53="","Set result; ","")&amp;IF(AND(C53&lt;&gt;"",COUNTIFS(ControlsTable[Control ID],C53,ControlsTable[Claim ID],B53)=0),"Control not mapped to claim; ","")&amp;IF(AND(H53&lt;&gt;"",H53&lt;&gt;"Not run",OR(G53="",I53="",J53="",K53="")),"Complete performed-test record; ","")&amp;IF(AND(I53&lt;&gt;"",COUNTIFS(EvidenceTable[Evidence ID],I53,EvidenceTable[Claim ID],B53)=0),"Evidence not linked to claim; ",""))</f>
      </c>
    </row>
    <row r="54" ht="46" customHeight="1">
      <c r="A54" s="11"/>
      <c r="B54" s="11"/>
      <c r="C54" s="11"/>
      <c r="D54" s="11"/>
      <c r="E54" s="11"/>
      <c r="F54" s="11"/>
      <c r="G54" s="11"/>
      <c r="H54" s="11"/>
      <c r="I54" s="11"/>
      <c r="J54" s="11"/>
      <c r="K54" s="23"/>
      <c r="L54" s="22" t="str">
        <f>IF(COUNTA(A54:K54)=0,"",IF(A54="","Add ID; ","")&amp;IF(AND(A54&lt;&gt;"",COUNTIF(TestsTable[Test ID],A54)&gt;1),"Duplicate ID; ","")&amp;IF(B54="","Add claim link; ",IF(COUNTIF(ClaimsTable[Claim ID],B54)=0,"Unknown claim; ",""))&amp;IF(C54="","Link control; ","")&amp;IF(D54="","Set scenario; ","")&amp;IF(E54="","Define selection; ","")&amp;IF(F54="","Set criteria; ","")&amp;IF(H54="","Set result; ","")&amp;IF(AND(C54&lt;&gt;"",COUNTIFS(ControlsTable[Control ID],C54,ControlsTable[Claim ID],B54)=0),"Control not mapped to claim; ","")&amp;IF(AND(H54&lt;&gt;"",H54&lt;&gt;"Not run",OR(G54="",I54="",J54="",K54="")),"Complete performed-test record; ","")&amp;IF(AND(I54&lt;&gt;"",COUNTIFS(EvidenceTable[Evidence ID],I54,EvidenceTable[Claim ID],B54)=0),"Evidence not linked to claim; ",""))</f>
      </c>
    </row>
    <row r="55" ht="46" customHeight="1">
      <c r="A55" s="11"/>
      <c r="B55" s="11"/>
      <c r="C55" s="11"/>
      <c r="D55" s="11"/>
      <c r="E55" s="11"/>
      <c r="F55" s="11"/>
      <c r="G55" s="11"/>
      <c r="H55" s="11"/>
      <c r="I55" s="11"/>
      <c r="J55" s="11"/>
      <c r="K55" s="23"/>
      <c r="L55" s="22" t="str">
        <f>IF(COUNTA(A55:K55)=0,"",IF(A55="","Add ID; ","")&amp;IF(AND(A55&lt;&gt;"",COUNTIF(TestsTable[Test ID],A55)&gt;1),"Duplicate ID; ","")&amp;IF(B55="","Add claim link; ",IF(COUNTIF(ClaimsTable[Claim ID],B55)=0,"Unknown claim; ",""))&amp;IF(C55="","Link control; ","")&amp;IF(D55="","Set scenario; ","")&amp;IF(E55="","Define selection; ","")&amp;IF(F55="","Set criteria; ","")&amp;IF(H55="","Set result; ","")&amp;IF(AND(C55&lt;&gt;"",COUNTIFS(ControlsTable[Control ID],C55,ControlsTable[Claim ID],B55)=0),"Control not mapped to claim; ","")&amp;IF(AND(H55&lt;&gt;"",H55&lt;&gt;"Not run",OR(G55="",I55="",J55="",K55="")),"Complete performed-test record; ","")&amp;IF(AND(I55&lt;&gt;"",COUNTIFS(EvidenceTable[Evidence ID],I55,EvidenceTable[Claim ID],B55)=0),"Evidence not linked to claim; ",""))</f>
      </c>
    </row>
    <row r="56" ht="46" customHeight="1">
      <c r="A56" s="11"/>
      <c r="B56" s="11"/>
      <c r="C56" s="11"/>
      <c r="D56" s="11"/>
      <c r="E56" s="11"/>
      <c r="F56" s="11"/>
      <c r="G56" s="11"/>
      <c r="H56" s="11"/>
      <c r="I56" s="11"/>
      <c r="J56" s="11"/>
      <c r="K56" s="23"/>
      <c r="L56" s="22" t="str">
        <f>IF(COUNTA(A56:K56)=0,"",IF(A56="","Add ID; ","")&amp;IF(AND(A56&lt;&gt;"",COUNTIF(TestsTable[Test ID],A56)&gt;1),"Duplicate ID; ","")&amp;IF(B56="","Add claim link; ",IF(COUNTIF(ClaimsTable[Claim ID],B56)=0,"Unknown claim; ",""))&amp;IF(C56="","Link control; ","")&amp;IF(D56="","Set scenario; ","")&amp;IF(E56="","Define selection; ","")&amp;IF(F56="","Set criteria; ","")&amp;IF(H56="","Set result; ","")&amp;IF(AND(C56&lt;&gt;"",COUNTIFS(ControlsTable[Control ID],C56,ControlsTable[Claim ID],B56)=0),"Control not mapped to claim; ","")&amp;IF(AND(H56&lt;&gt;"",H56&lt;&gt;"Not run",OR(G56="",I56="",J56="",K56="")),"Complete performed-test record; ","")&amp;IF(AND(I56&lt;&gt;"",COUNTIFS(EvidenceTable[Evidence ID],I56,EvidenceTable[Claim ID],B56)=0),"Evidence not linked to claim; ",""))</f>
      </c>
    </row>
    <row r="57" ht="46" customHeight="1">
      <c r="A57" s="11"/>
      <c r="B57" s="11"/>
      <c r="C57" s="11"/>
      <c r="D57" s="11"/>
      <c r="E57" s="11"/>
      <c r="F57" s="11"/>
      <c r="G57" s="11"/>
      <c r="H57" s="11"/>
      <c r="I57" s="11"/>
      <c r="J57" s="11"/>
      <c r="K57" s="23"/>
      <c r="L57" s="22" t="str">
        <f>IF(COUNTA(A57:K57)=0,"",IF(A57="","Add ID; ","")&amp;IF(AND(A57&lt;&gt;"",COUNTIF(TestsTable[Test ID],A57)&gt;1),"Duplicate ID; ","")&amp;IF(B57="","Add claim link; ",IF(COUNTIF(ClaimsTable[Claim ID],B57)=0,"Unknown claim; ",""))&amp;IF(C57="","Link control; ","")&amp;IF(D57="","Set scenario; ","")&amp;IF(E57="","Define selection; ","")&amp;IF(F57="","Set criteria; ","")&amp;IF(H57="","Set result; ","")&amp;IF(AND(C57&lt;&gt;"",COUNTIFS(ControlsTable[Control ID],C57,ControlsTable[Claim ID],B57)=0),"Control not mapped to claim; ","")&amp;IF(AND(H57&lt;&gt;"",H57&lt;&gt;"Not run",OR(G57="",I57="",J57="",K57="")),"Complete performed-test record; ","")&amp;IF(AND(I57&lt;&gt;"",COUNTIFS(EvidenceTable[Evidence ID],I57,EvidenceTable[Claim ID],B57)=0),"Evidence not linked to claim; ",""))</f>
      </c>
    </row>
    <row r="58" ht="46" customHeight="1">
      <c r="A58" s="11"/>
      <c r="B58" s="11"/>
      <c r="C58" s="11"/>
      <c r="D58" s="11"/>
      <c r="E58" s="11"/>
      <c r="F58" s="11"/>
      <c r="G58" s="11"/>
      <c r="H58" s="11"/>
      <c r="I58" s="11"/>
      <c r="J58" s="11"/>
      <c r="K58" s="23"/>
      <c r="L58" s="22" t="str">
        <f>IF(COUNTA(A58:K58)=0,"",IF(A58="","Add ID; ","")&amp;IF(AND(A58&lt;&gt;"",COUNTIF(TestsTable[Test ID],A58)&gt;1),"Duplicate ID; ","")&amp;IF(B58="","Add claim link; ",IF(COUNTIF(ClaimsTable[Claim ID],B58)=0,"Unknown claim; ",""))&amp;IF(C58="","Link control; ","")&amp;IF(D58="","Set scenario; ","")&amp;IF(E58="","Define selection; ","")&amp;IF(F58="","Set criteria; ","")&amp;IF(H58="","Set result; ","")&amp;IF(AND(C58&lt;&gt;"",COUNTIFS(ControlsTable[Control ID],C58,ControlsTable[Claim ID],B58)=0),"Control not mapped to claim; ","")&amp;IF(AND(H58&lt;&gt;"",H58&lt;&gt;"Not run",OR(G58="",I58="",J58="",K58="")),"Complete performed-test record; ","")&amp;IF(AND(I58&lt;&gt;"",COUNTIFS(EvidenceTable[Evidence ID],I58,EvidenceTable[Claim ID],B58)=0),"Evidence not linked to claim; ",""))</f>
      </c>
    </row>
    <row r="59" ht="46" customHeight="1">
      <c r="A59" s="11"/>
      <c r="B59" s="11"/>
      <c r="C59" s="11"/>
      <c r="D59" s="11"/>
      <c r="E59" s="11"/>
      <c r="F59" s="11"/>
      <c r="G59" s="11"/>
      <c r="H59" s="11"/>
      <c r="I59" s="11"/>
      <c r="J59" s="11"/>
      <c r="K59" s="23"/>
      <c r="L59" s="22" t="str">
        <f>IF(COUNTA(A59:K59)=0,"",IF(A59="","Add ID; ","")&amp;IF(AND(A59&lt;&gt;"",COUNTIF(TestsTable[Test ID],A59)&gt;1),"Duplicate ID; ","")&amp;IF(B59="","Add claim link; ",IF(COUNTIF(ClaimsTable[Claim ID],B59)=0,"Unknown claim; ",""))&amp;IF(C59="","Link control; ","")&amp;IF(D59="","Set scenario; ","")&amp;IF(E59="","Define selection; ","")&amp;IF(F59="","Set criteria; ","")&amp;IF(H59="","Set result; ","")&amp;IF(AND(C59&lt;&gt;"",COUNTIFS(ControlsTable[Control ID],C59,ControlsTable[Claim ID],B59)=0),"Control not mapped to claim; ","")&amp;IF(AND(H59&lt;&gt;"",H59&lt;&gt;"Not run",OR(G59="",I59="",J59="",K59="")),"Complete performed-test record; ","")&amp;IF(AND(I59&lt;&gt;"",COUNTIFS(EvidenceTable[Evidence ID],I59,EvidenceTable[Claim ID],B59)=0),"Evidence not linked to claim; ",""))</f>
      </c>
    </row>
    <row r="60" ht="46" customHeight="1">
      <c r="A60" s="11"/>
      <c r="B60" s="11"/>
      <c r="C60" s="11"/>
      <c r="D60" s="11"/>
      <c r="E60" s="11"/>
      <c r="F60" s="11"/>
      <c r="G60" s="11"/>
      <c r="H60" s="11"/>
      <c r="I60" s="11"/>
      <c r="J60" s="11"/>
      <c r="K60" s="23"/>
      <c r="L60" s="22" t="str">
        <f>IF(COUNTA(A60:K60)=0,"",IF(A60="","Add ID; ","")&amp;IF(AND(A60&lt;&gt;"",COUNTIF(TestsTable[Test ID],A60)&gt;1),"Duplicate ID; ","")&amp;IF(B60="","Add claim link; ",IF(COUNTIF(ClaimsTable[Claim ID],B60)=0,"Unknown claim; ",""))&amp;IF(C60="","Link control; ","")&amp;IF(D60="","Set scenario; ","")&amp;IF(E60="","Define selection; ","")&amp;IF(F60="","Set criteria; ","")&amp;IF(H60="","Set result; ","")&amp;IF(AND(C60&lt;&gt;"",COUNTIFS(ControlsTable[Control ID],C60,ControlsTable[Claim ID],B60)=0),"Control not mapped to claim; ","")&amp;IF(AND(H60&lt;&gt;"",H60&lt;&gt;"Not run",OR(G60="",I60="",J60="",K60="")),"Complete performed-test record; ","")&amp;IF(AND(I60&lt;&gt;"",COUNTIFS(EvidenceTable[Evidence ID],I60,EvidenceTable[Claim ID],B60)=0),"Evidence not linked to claim; ",""))</f>
      </c>
    </row>
    <row r="61" ht="46" customHeight="1">
      <c r="A61" s="11"/>
      <c r="B61" s="11"/>
      <c r="C61" s="11"/>
      <c r="D61" s="11"/>
      <c r="E61" s="11"/>
      <c r="F61" s="11"/>
      <c r="G61" s="11"/>
      <c r="H61" s="11"/>
      <c r="I61" s="11"/>
      <c r="J61" s="11"/>
      <c r="K61" s="23"/>
      <c r="L61" s="22" t="str">
        <f>IF(COUNTA(A61:K61)=0,"",IF(A61="","Add ID; ","")&amp;IF(AND(A61&lt;&gt;"",COUNTIF(TestsTable[Test ID],A61)&gt;1),"Duplicate ID; ","")&amp;IF(B61="","Add claim link; ",IF(COUNTIF(ClaimsTable[Claim ID],B61)=0,"Unknown claim; ",""))&amp;IF(C61="","Link control; ","")&amp;IF(D61="","Set scenario; ","")&amp;IF(E61="","Define selection; ","")&amp;IF(F61="","Set criteria; ","")&amp;IF(H61="","Set result; ","")&amp;IF(AND(C61&lt;&gt;"",COUNTIFS(ControlsTable[Control ID],C61,ControlsTable[Claim ID],B61)=0),"Control not mapped to claim; ","")&amp;IF(AND(H61&lt;&gt;"",H61&lt;&gt;"Not run",OR(G61="",I61="",J61="",K61="")),"Complete performed-test record; ","")&amp;IF(AND(I61&lt;&gt;"",COUNTIFS(EvidenceTable[Evidence ID],I61,EvidenceTable[Claim ID],B61)=0),"Evidence not linked to claim; ",""))</f>
      </c>
    </row>
    <row r="62" ht="46" customHeight="1">
      <c r="A62" s="11"/>
      <c r="B62" s="11"/>
      <c r="C62" s="11"/>
      <c r="D62" s="11"/>
      <c r="E62" s="11"/>
      <c r="F62" s="11"/>
      <c r="G62" s="11"/>
      <c r="H62" s="11"/>
      <c r="I62" s="11"/>
      <c r="J62" s="11"/>
      <c r="K62" s="23"/>
      <c r="L62" s="22" t="str">
        <f>IF(COUNTA(A62:K62)=0,"",IF(A62="","Add ID; ","")&amp;IF(AND(A62&lt;&gt;"",COUNTIF(TestsTable[Test ID],A62)&gt;1),"Duplicate ID; ","")&amp;IF(B62="","Add claim link; ",IF(COUNTIF(ClaimsTable[Claim ID],B62)=0,"Unknown claim; ",""))&amp;IF(C62="","Link control; ","")&amp;IF(D62="","Set scenario; ","")&amp;IF(E62="","Define selection; ","")&amp;IF(F62="","Set criteria; ","")&amp;IF(H62="","Set result; ","")&amp;IF(AND(C62&lt;&gt;"",COUNTIFS(ControlsTable[Control ID],C62,ControlsTable[Claim ID],B62)=0),"Control not mapped to claim; ","")&amp;IF(AND(H62&lt;&gt;"",H62&lt;&gt;"Not run",OR(G62="",I62="",J62="",K62="")),"Complete performed-test record; ","")&amp;IF(AND(I62&lt;&gt;"",COUNTIFS(EvidenceTable[Evidence ID],I62,EvidenceTable[Claim ID],B62)=0),"Evidence not linked to claim; ",""))</f>
      </c>
    </row>
    <row r="63" ht="46" customHeight="1">
      <c r="A63" s="11"/>
      <c r="B63" s="11"/>
      <c r="C63" s="11"/>
      <c r="D63" s="11"/>
      <c r="E63" s="11"/>
      <c r="F63" s="11"/>
      <c r="G63" s="11"/>
      <c r="H63" s="11"/>
      <c r="I63" s="11"/>
      <c r="J63" s="11"/>
      <c r="K63" s="23"/>
      <c r="L63" s="22" t="str">
        <f>IF(COUNTA(A63:K63)=0,"",IF(A63="","Add ID; ","")&amp;IF(AND(A63&lt;&gt;"",COUNTIF(TestsTable[Test ID],A63)&gt;1),"Duplicate ID; ","")&amp;IF(B63="","Add claim link; ",IF(COUNTIF(ClaimsTable[Claim ID],B63)=0,"Unknown claim; ",""))&amp;IF(C63="","Link control; ","")&amp;IF(D63="","Set scenario; ","")&amp;IF(E63="","Define selection; ","")&amp;IF(F63="","Set criteria; ","")&amp;IF(H63="","Set result; ","")&amp;IF(AND(C63&lt;&gt;"",COUNTIFS(ControlsTable[Control ID],C63,ControlsTable[Claim ID],B63)=0),"Control not mapped to claim; ","")&amp;IF(AND(H63&lt;&gt;"",H63&lt;&gt;"Not run",OR(G63="",I63="",J63="",K63="")),"Complete performed-test record; ","")&amp;IF(AND(I63&lt;&gt;"",COUNTIFS(EvidenceTable[Evidence ID],I63,EvidenceTable[Claim ID],B63)=0),"Evidence not linked to claim; ",""))</f>
      </c>
    </row>
    <row r="64" ht="46" customHeight="1">
      <c r="A64" s="11"/>
      <c r="B64" s="11"/>
      <c r="C64" s="11"/>
      <c r="D64" s="11"/>
      <c r="E64" s="11"/>
      <c r="F64" s="11"/>
      <c r="G64" s="11"/>
      <c r="H64" s="11"/>
      <c r="I64" s="11"/>
      <c r="J64" s="11"/>
      <c r="K64" s="23"/>
      <c r="L64" s="22" t="str">
        <f>IF(COUNTA(A64:K64)=0,"",IF(A64="","Add ID; ","")&amp;IF(AND(A64&lt;&gt;"",COUNTIF(TestsTable[Test ID],A64)&gt;1),"Duplicate ID; ","")&amp;IF(B64="","Add claim link; ",IF(COUNTIF(ClaimsTable[Claim ID],B64)=0,"Unknown claim; ",""))&amp;IF(C64="","Link control; ","")&amp;IF(D64="","Set scenario; ","")&amp;IF(E64="","Define selection; ","")&amp;IF(F64="","Set criteria; ","")&amp;IF(H64="","Set result; ","")&amp;IF(AND(C64&lt;&gt;"",COUNTIFS(ControlsTable[Control ID],C64,ControlsTable[Claim ID],B64)=0),"Control not mapped to claim; ","")&amp;IF(AND(H64&lt;&gt;"",H64&lt;&gt;"Not run",OR(G64="",I64="",J64="",K64="")),"Complete performed-test record; ","")&amp;IF(AND(I64&lt;&gt;"",COUNTIFS(EvidenceTable[Evidence ID],I64,EvidenceTable[Claim ID],B64)=0),"Evidence not linked to claim; ",""))</f>
      </c>
    </row>
    <row r="65" ht="46" customHeight="1">
      <c r="A65" s="11"/>
      <c r="B65" s="11"/>
      <c r="C65" s="11"/>
      <c r="D65" s="11"/>
      <c r="E65" s="11"/>
      <c r="F65" s="11"/>
      <c r="G65" s="11"/>
      <c r="H65" s="11"/>
      <c r="I65" s="11"/>
      <c r="J65" s="11"/>
      <c r="K65" s="23"/>
      <c r="L65" s="22" t="str">
        <f>IF(COUNTA(A65:K65)=0,"",IF(A65="","Add ID; ","")&amp;IF(AND(A65&lt;&gt;"",COUNTIF(TestsTable[Test ID],A65)&gt;1),"Duplicate ID; ","")&amp;IF(B65="","Add claim link; ",IF(COUNTIF(ClaimsTable[Claim ID],B65)=0,"Unknown claim; ",""))&amp;IF(C65="","Link control; ","")&amp;IF(D65="","Set scenario; ","")&amp;IF(E65="","Define selection; ","")&amp;IF(F65="","Set criteria; ","")&amp;IF(H65="","Set result; ","")&amp;IF(AND(C65&lt;&gt;"",COUNTIFS(ControlsTable[Control ID],C65,ControlsTable[Claim ID],B65)=0),"Control not mapped to claim; ","")&amp;IF(AND(H65&lt;&gt;"",H65&lt;&gt;"Not run",OR(G65="",I65="",J65="",K65="")),"Complete performed-test record; ","")&amp;IF(AND(I65&lt;&gt;"",COUNTIFS(EvidenceTable[Evidence ID],I65,EvidenceTable[Claim ID],B65)=0),"Evidence not linked to claim; ",""))</f>
      </c>
    </row>
    <row r="66" ht="46" customHeight="1">
      <c r="A66" s="11"/>
      <c r="B66" s="11"/>
      <c r="C66" s="11"/>
      <c r="D66" s="11"/>
      <c r="E66" s="11"/>
      <c r="F66" s="11"/>
      <c r="G66" s="11"/>
      <c r="H66" s="11"/>
      <c r="I66" s="11"/>
      <c r="J66" s="11"/>
      <c r="K66" s="23"/>
      <c r="L66" s="22" t="str">
        <f>IF(COUNTA(A66:K66)=0,"",IF(A66="","Add ID; ","")&amp;IF(AND(A66&lt;&gt;"",COUNTIF(TestsTable[Test ID],A66)&gt;1),"Duplicate ID; ","")&amp;IF(B66="","Add claim link; ",IF(COUNTIF(ClaimsTable[Claim ID],B66)=0,"Unknown claim; ",""))&amp;IF(C66="","Link control; ","")&amp;IF(D66="","Set scenario; ","")&amp;IF(E66="","Define selection; ","")&amp;IF(F66="","Set criteria; ","")&amp;IF(H66="","Set result; ","")&amp;IF(AND(C66&lt;&gt;"",COUNTIFS(ControlsTable[Control ID],C66,ControlsTable[Claim ID],B66)=0),"Control not mapped to claim; ","")&amp;IF(AND(H66&lt;&gt;"",H66&lt;&gt;"Not run",OR(G66="",I66="",J66="",K66="")),"Complete performed-test record; ","")&amp;IF(AND(I66&lt;&gt;"",COUNTIFS(EvidenceTable[Evidence ID],I66,EvidenceTable[Claim ID],B66)=0),"Evidence not linked to claim; ",""))</f>
      </c>
    </row>
    <row r="67" ht="46" customHeight="1">
      <c r="A67" s="11"/>
      <c r="B67" s="11"/>
      <c r="C67" s="11"/>
      <c r="D67" s="11"/>
      <c r="E67" s="11"/>
      <c r="F67" s="11"/>
      <c r="G67" s="11"/>
      <c r="H67" s="11"/>
      <c r="I67" s="11"/>
      <c r="J67" s="11"/>
      <c r="K67" s="23"/>
      <c r="L67" s="22" t="str">
        <f>IF(COUNTA(A67:K67)=0,"",IF(A67="","Add ID; ","")&amp;IF(AND(A67&lt;&gt;"",COUNTIF(TestsTable[Test ID],A67)&gt;1),"Duplicate ID; ","")&amp;IF(B67="","Add claim link; ",IF(COUNTIF(ClaimsTable[Claim ID],B67)=0,"Unknown claim; ",""))&amp;IF(C67="","Link control; ","")&amp;IF(D67="","Set scenario; ","")&amp;IF(E67="","Define selection; ","")&amp;IF(F67="","Set criteria; ","")&amp;IF(H67="","Set result; ","")&amp;IF(AND(C67&lt;&gt;"",COUNTIFS(ControlsTable[Control ID],C67,ControlsTable[Claim ID],B67)=0),"Control not mapped to claim; ","")&amp;IF(AND(H67&lt;&gt;"",H67&lt;&gt;"Not run",OR(G67="",I67="",J67="",K67="")),"Complete performed-test record; ","")&amp;IF(AND(I67&lt;&gt;"",COUNTIFS(EvidenceTable[Evidence ID],I67,EvidenceTable[Claim ID],B67)=0),"Evidence not linked to claim; ",""))</f>
      </c>
    </row>
    <row r="68" ht="46" customHeight="1">
      <c r="A68" s="11"/>
      <c r="B68" s="11"/>
      <c r="C68" s="11"/>
      <c r="D68" s="11"/>
      <c r="E68" s="11"/>
      <c r="F68" s="11"/>
      <c r="G68" s="11"/>
      <c r="H68" s="11"/>
      <c r="I68" s="11"/>
      <c r="J68" s="11"/>
      <c r="K68" s="23"/>
      <c r="L68" s="22" t="str">
        <f>IF(COUNTA(A68:K68)=0,"",IF(A68="","Add ID; ","")&amp;IF(AND(A68&lt;&gt;"",COUNTIF(TestsTable[Test ID],A68)&gt;1),"Duplicate ID; ","")&amp;IF(B68="","Add claim link; ",IF(COUNTIF(ClaimsTable[Claim ID],B68)=0,"Unknown claim; ",""))&amp;IF(C68="","Link control; ","")&amp;IF(D68="","Set scenario; ","")&amp;IF(E68="","Define selection; ","")&amp;IF(F68="","Set criteria; ","")&amp;IF(H68="","Set result; ","")&amp;IF(AND(C68&lt;&gt;"",COUNTIFS(ControlsTable[Control ID],C68,ControlsTable[Claim ID],B68)=0),"Control not mapped to claim; ","")&amp;IF(AND(H68&lt;&gt;"",H68&lt;&gt;"Not run",OR(G68="",I68="",J68="",K68="")),"Complete performed-test record; ","")&amp;IF(AND(I68&lt;&gt;"",COUNTIFS(EvidenceTable[Evidence ID],I68,EvidenceTable[Claim ID],B68)=0),"Evidence not linked to claim; ",""))</f>
      </c>
    </row>
    <row r="69" ht="46" customHeight="1">
      <c r="A69" s="11"/>
      <c r="B69" s="11"/>
      <c r="C69" s="11"/>
      <c r="D69" s="11"/>
      <c r="E69" s="11"/>
      <c r="F69" s="11"/>
      <c r="G69" s="11"/>
      <c r="H69" s="11"/>
      <c r="I69" s="11"/>
      <c r="J69" s="11"/>
      <c r="K69" s="23"/>
      <c r="L69" s="22" t="str">
        <f>IF(COUNTA(A69:K69)=0,"",IF(A69="","Add ID; ","")&amp;IF(AND(A69&lt;&gt;"",COUNTIF(TestsTable[Test ID],A69)&gt;1),"Duplicate ID; ","")&amp;IF(B69="","Add claim link; ",IF(COUNTIF(ClaimsTable[Claim ID],B69)=0,"Unknown claim; ",""))&amp;IF(C69="","Link control; ","")&amp;IF(D69="","Set scenario; ","")&amp;IF(E69="","Define selection; ","")&amp;IF(F69="","Set criteria; ","")&amp;IF(H69="","Set result; ","")&amp;IF(AND(C69&lt;&gt;"",COUNTIFS(ControlsTable[Control ID],C69,ControlsTable[Claim ID],B69)=0),"Control not mapped to claim; ","")&amp;IF(AND(H69&lt;&gt;"",H69&lt;&gt;"Not run",OR(G69="",I69="",J69="",K69="")),"Complete performed-test record; ","")&amp;IF(AND(I69&lt;&gt;"",COUNTIFS(EvidenceTable[Evidence ID],I69,EvidenceTable[Claim ID],B69)=0),"Evidence not linked to claim; ",""))</f>
      </c>
    </row>
    <row r="70" ht="46" customHeight="1">
      <c r="A70" s="11"/>
      <c r="B70" s="11"/>
      <c r="C70" s="11"/>
      <c r="D70" s="11"/>
      <c r="E70" s="11"/>
      <c r="F70" s="11"/>
      <c r="G70" s="11"/>
      <c r="H70" s="11"/>
      <c r="I70" s="11"/>
      <c r="J70" s="11"/>
      <c r="K70" s="23"/>
      <c r="L70" s="22" t="str">
        <f>IF(COUNTA(A70:K70)=0,"",IF(A70="","Add ID; ","")&amp;IF(AND(A70&lt;&gt;"",COUNTIF(TestsTable[Test ID],A70)&gt;1),"Duplicate ID; ","")&amp;IF(B70="","Add claim link; ",IF(COUNTIF(ClaimsTable[Claim ID],B70)=0,"Unknown claim; ",""))&amp;IF(C70="","Link control; ","")&amp;IF(D70="","Set scenario; ","")&amp;IF(E70="","Define selection; ","")&amp;IF(F70="","Set criteria; ","")&amp;IF(H70="","Set result; ","")&amp;IF(AND(C70&lt;&gt;"",COUNTIFS(ControlsTable[Control ID],C70,ControlsTable[Claim ID],B70)=0),"Control not mapped to claim; ","")&amp;IF(AND(H70&lt;&gt;"",H70&lt;&gt;"Not run",OR(G70="",I70="",J70="",K70="")),"Complete performed-test record; ","")&amp;IF(AND(I70&lt;&gt;"",COUNTIFS(EvidenceTable[Evidence ID],I70,EvidenceTable[Claim ID],B70)=0),"Evidence not linked to claim; ",""))</f>
      </c>
    </row>
    <row r="71" ht="46" customHeight="1">
      <c r="A71" s="11"/>
      <c r="B71" s="11"/>
      <c r="C71" s="11"/>
      <c r="D71" s="11"/>
      <c r="E71" s="11"/>
      <c r="F71" s="11"/>
      <c r="G71" s="11"/>
      <c r="H71" s="11"/>
      <c r="I71" s="11"/>
      <c r="J71" s="11"/>
      <c r="K71" s="23"/>
      <c r="L71" s="22" t="str">
        <f>IF(COUNTA(A71:K71)=0,"",IF(A71="","Add ID; ","")&amp;IF(AND(A71&lt;&gt;"",COUNTIF(TestsTable[Test ID],A71)&gt;1),"Duplicate ID; ","")&amp;IF(B71="","Add claim link; ",IF(COUNTIF(ClaimsTable[Claim ID],B71)=0,"Unknown claim; ",""))&amp;IF(C71="","Link control; ","")&amp;IF(D71="","Set scenario; ","")&amp;IF(E71="","Define selection; ","")&amp;IF(F71="","Set criteria; ","")&amp;IF(H71="","Set result; ","")&amp;IF(AND(C71&lt;&gt;"",COUNTIFS(ControlsTable[Control ID],C71,ControlsTable[Claim ID],B71)=0),"Control not mapped to claim; ","")&amp;IF(AND(H71&lt;&gt;"",H71&lt;&gt;"Not run",OR(G71="",I71="",J71="",K71="")),"Complete performed-test record; ","")&amp;IF(AND(I71&lt;&gt;"",COUNTIFS(EvidenceTable[Evidence ID],I71,EvidenceTable[Claim ID],B71)=0),"Evidence not linked to claim; ",""))</f>
      </c>
    </row>
    <row r="72" ht="46" customHeight="1">
      <c r="A72" s="11"/>
      <c r="B72" s="11"/>
      <c r="C72" s="11"/>
      <c r="D72" s="11"/>
      <c r="E72" s="11"/>
      <c r="F72" s="11"/>
      <c r="G72" s="11"/>
      <c r="H72" s="11"/>
      <c r="I72" s="11"/>
      <c r="J72" s="11"/>
      <c r="K72" s="23"/>
      <c r="L72" s="22" t="str">
        <f>IF(COUNTA(A72:K72)=0,"",IF(A72="","Add ID; ","")&amp;IF(AND(A72&lt;&gt;"",COUNTIF(TestsTable[Test ID],A72)&gt;1),"Duplicate ID; ","")&amp;IF(B72="","Add claim link; ",IF(COUNTIF(ClaimsTable[Claim ID],B72)=0,"Unknown claim; ",""))&amp;IF(C72="","Link control; ","")&amp;IF(D72="","Set scenario; ","")&amp;IF(E72="","Define selection; ","")&amp;IF(F72="","Set criteria; ","")&amp;IF(H72="","Set result; ","")&amp;IF(AND(C72&lt;&gt;"",COUNTIFS(ControlsTable[Control ID],C72,ControlsTable[Claim ID],B72)=0),"Control not mapped to claim; ","")&amp;IF(AND(H72&lt;&gt;"",H72&lt;&gt;"Not run",OR(G72="",I72="",J72="",K72="")),"Complete performed-test record; ","")&amp;IF(AND(I72&lt;&gt;"",COUNTIFS(EvidenceTable[Evidence ID],I72,EvidenceTable[Claim ID],B72)=0),"Evidence not linked to claim; ",""))</f>
      </c>
    </row>
    <row r="73" ht="46" customHeight="1">
      <c r="A73" s="11"/>
      <c r="B73" s="11"/>
      <c r="C73" s="11"/>
      <c r="D73" s="11"/>
      <c r="E73" s="11"/>
      <c r="F73" s="11"/>
      <c r="G73" s="11"/>
      <c r="H73" s="11"/>
      <c r="I73" s="11"/>
      <c r="J73" s="11"/>
      <c r="K73" s="23"/>
      <c r="L73" s="22" t="str">
        <f>IF(COUNTA(A73:K73)=0,"",IF(A73="","Add ID; ","")&amp;IF(AND(A73&lt;&gt;"",COUNTIF(TestsTable[Test ID],A73)&gt;1),"Duplicate ID; ","")&amp;IF(B73="","Add claim link; ",IF(COUNTIF(ClaimsTable[Claim ID],B73)=0,"Unknown claim; ",""))&amp;IF(C73="","Link control; ","")&amp;IF(D73="","Set scenario; ","")&amp;IF(E73="","Define selection; ","")&amp;IF(F73="","Set criteria; ","")&amp;IF(H73="","Set result; ","")&amp;IF(AND(C73&lt;&gt;"",COUNTIFS(ControlsTable[Control ID],C73,ControlsTable[Claim ID],B73)=0),"Control not mapped to claim; ","")&amp;IF(AND(H73&lt;&gt;"",H73&lt;&gt;"Not run",OR(G73="",I73="",J73="",K73="")),"Complete performed-test record; ","")&amp;IF(AND(I73&lt;&gt;"",COUNTIFS(EvidenceTable[Evidence ID],I73,EvidenceTable[Claim ID],B73)=0),"Evidence not linked to claim; ",""))</f>
      </c>
    </row>
    <row r="74" ht="46" customHeight="1">
      <c r="A74" s="11"/>
      <c r="B74" s="11"/>
      <c r="C74" s="11"/>
      <c r="D74" s="11"/>
      <c r="E74" s="11"/>
      <c r="F74" s="11"/>
      <c r="G74" s="11"/>
      <c r="H74" s="11"/>
      <c r="I74" s="11"/>
      <c r="J74" s="11"/>
      <c r="K74" s="23"/>
      <c r="L74" s="22" t="str">
        <f>IF(COUNTA(A74:K74)=0,"",IF(A74="","Add ID; ","")&amp;IF(AND(A74&lt;&gt;"",COUNTIF(TestsTable[Test ID],A74)&gt;1),"Duplicate ID; ","")&amp;IF(B74="","Add claim link; ",IF(COUNTIF(ClaimsTable[Claim ID],B74)=0,"Unknown claim; ",""))&amp;IF(C74="","Link control; ","")&amp;IF(D74="","Set scenario; ","")&amp;IF(E74="","Define selection; ","")&amp;IF(F74="","Set criteria; ","")&amp;IF(H74="","Set result; ","")&amp;IF(AND(C74&lt;&gt;"",COUNTIFS(ControlsTable[Control ID],C74,ControlsTable[Claim ID],B74)=0),"Control not mapped to claim; ","")&amp;IF(AND(H74&lt;&gt;"",H74&lt;&gt;"Not run",OR(G74="",I74="",J74="",K74="")),"Complete performed-test record; ","")&amp;IF(AND(I74&lt;&gt;"",COUNTIFS(EvidenceTable[Evidence ID],I74,EvidenceTable[Claim ID],B74)=0),"Evidence not linked to claim; ",""))</f>
      </c>
    </row>
    <row r="75" ht="46" customHeight="1">
      <c r="A75" s="11"/>
      <c r="B75" s="11"/>
      <c r="C75" s="11"/>
      <c r="D75" s="11"/>
      <c r="E75" s="11"/>
      <c r="F75" s="11"/>
      <c r="G75" s="11"/>
      <c r="H75" s="11"/>
      <c r="I75" s="11"/>
      <c r="J75" s="11"/>
      <c r="K75" s="23"/>
      <c r="L75" s="22" t="str">
        <f>IF(COUNTA(A75:K75)=0,"",IF(A75="","Add ID; ","")&amp;IF(AND(A75&lt;&gt;"",COUNTIF(TestsTable[Test ID],A75)&gt;1),"Duplicate ID; ","")&amp;IF(B75="","Add claim link; ",IF(COUNTIF(ClaimsTable[Claim ID],B75)=0,"Unknown claim; ",""))&amp;IF(C75="","Link control; ","")&amp;IF(D75="","Set scenario; ","")&amp;IF(E75="","Define selection; ","")&amp;IF(F75="","Set criteria; ","")&amp;IF(H75="","Set result; ","")&amp;IF(AND(C75&lt;&gt;"",COUNTIFS(ControlsTable[Control ID],C75,ControlsTable[Claim ID],B75)=0),"Control not mapped to claim; ","")&amp;IF(AND(H75&lt;&gt;"",H75&lt;&gt;"Not run",OR(G75="",I75="",J75="",K75="")),"Complete performed-test record; ","")&amp;IF(AND(I75&lt;&gt;"",COUNTIFS(EvidenceTable[Evidence ID],I75,EvidenceTable[Claim ID],B75)=0),"Evidence not linked to claim; ",""))</f>
      </c>
    </row>
    <row r="76" ht="46" customHeight="1">
      <c r="A76" s="11"/>
      <c r="B76" s="11"/>
      <c r="C76" s="11"/>
      <c r="D76" s="11"/>
      <c r="E76" s="11"/>
      <c r="F76" s="11"/>
      <c r="G76" s="11"/>
      <c r="H76" s="11"/>
      <c r="I76" s="11"/>
      <c r="J76" s="11"/>
      <c r="K76" s="23"/>
      <c r="L76" s="22" t="str">
        <f>IF(COUNTA(A76:K76)=0,"",IF(A76="","Add ID; ","")&amp;IF(AND(A76&lt;&gt;"",COUNTIF(TestsTable[Test ID],A76)&gt;1),"Duplicate ID; ","")&amp;IF(B76="","Add claim link; ",IF(COUNTIF(ClaimsTable[Claim ID],B76)=0,"Unknown claim; ",""))&amp;IF(C76="","Link control; ","")&amp;IF(D76="","Set scenario; ","")&amp;IF(E76="","Define selection; ","")&amp;IF(F76="","Set criteria; ","")&amp;IF(H76="","Set result; ","")&amp;IF(AND(C76&lt;&gt;"",COUNTIFS(ControlsTable[Control ID],C76,ControlsTable[Claim ID],B76)=0),"Control not mapped to claim; ","")&amp;IF(AND(H76&lt;&gt;"",H76&lt;&gt;"Not run",OR(G76="",I76="",J76="",K76="")),"Complete performed-test record; ","")&amp;IF(AND(I76&lt;&gt;"",COUNTIFS(EvidenceTable[Evidence ID],I76,EvidenceTable[Claim ID],B76)=0),"Evidence not linked to claim; ",""))</f>
      </c>
    </row>
    <row r="77" ht="46" customHeight="1">
      <c r="A77" s="11"/>
      <c r="B77" s="11"/>
      <c r="C77" s="11"/>
      <c r="D77" s="11"/>
      <c r="E77" s="11"/>
      <c r="F77" s="11"/>
      <c r="G77" s="11"/>
      <c r="H77" s="11"/>
      <c r="I77" s="11"/>
      <c r="J77" s="11"/>
      <c r="K77" s="23"/>
      <c r="L77" s="22" t="str">
        <f>IF(COUNTA(A77:K77)=0,"",IF(A77="","Add ID; ","")&amp;IF(AND(A77&lt;&gt;"",COUNTIF(TestsTable[Test ID],A77)&gt;1),"Duplicate ID; ","")&amp;IF(B77="","Add claim link; ",IF(COUNTIF(ClaimsTable[Claim ID],B77)=0,"Unknown claim; ",""))&amp;IF(C77="","Link control; ","")&amp;IF(D77="","Set scenario; ","")&amp;IF(E77="","Define selection; ","")&amp;IF(F77="","Set criteria; ","")&amp;IF(H77="","Set result; ","")&amp;IF(AND(C77&lt;&gt;"",COUNTIFS(ControlsTable[Control ID],C77,ControlsTable[Claim ID],B77)=0),"Control not mapped to claim; ","")&amp;IF(AND(H77&lt;&gt;"",H77&lt;&gt;"Not run",OR(G77="",I77="",J77="",K77="")),"Complete performed-test record; ","")&amp;IF(AND(I77&lt;&gt;"",COUNTIFS(EvidenceTable[Evidence ID],I77,EvidenceTable[Claim ID],B77)=0),"Evidence not linked to claim; ",""))</f>
      </c>
    </row>
    <row r="78" ht="46" customHeight="1">
      <c r="A78" s="11"/>
      <c r="B78" s="11"/>
      <c r="C78" s="11"/>
      <c r="D78" s="11"/>
      <c r="E78" s="11"/>
      <c r="F78" s="11"/>
      <c r="G78" s="11"/>
      <c r="H78" s="11"/>
      <c r="I78" s="11"/>
      <c r="J78" s="11"/>
      <c r="K78" s="23"/>
      <c r="L78" s="22" t="str">
        <f>IF(COUNTA(A78:K78)=0,"",IF(A78="","Add ID; ","")&amp;IF(AND(A78&lt;&gt;"",COUNTIF(TestsTable[Test ID],A78)&gt;1),"Duplicate ID; ","")&amp;IF(B78="","Add claim link; ",IF(COUNTIF(ClaimsTable[Claim ID],B78)=0,"Unknown claim; ",""))&amp;IF(C78="","Link control; ","")&amp;IF(D78="","Set scenario; ","")&amp;IF(E78="","Define selection; ","")&amp;IF(F78="","Set criteria; ","")&amp;IF(H78="","Set result; ","")&amp;IF(AND(C78&lt;&gt;"",COUNTIFS(ControlsTable[Control ID],C78,ControlsTable[Claim ID],B78)=0),"Control not mapped to claim; ","")&amp;IF(AND(H78&lt;&gt;"",H78&lt;&gt;"Not run",OR(G78="",I78="",J78="",K78="")),"Complete performed-test record; ","")&amp;IF(AND(I78&lt;&gt;"",COUNTIFS(EvidenceTable[Evidence ID],I78,EvidenceTable[Claim ID],B78)=0),"Evidence not linked to claim; ",""))</f>
      </c>
    </row>
    <row r="79" ht="46" customHeight="1">
      <c r="A79" s="11"/>
      <c r="B79" s="11"/>
      <c r="C79" s="11"/>
      <c r="D79" s="11"/>
      <c r="E79" s="11"/>
      <c r="F79" s="11"/>
      <c r="G79" s="11"/>
      <c r="H79" s="11"/>
      <c r="I79" s="11"/>
      <c r="J79" s="11"/>
      <c r="K79" s="23"/>
      <c r="L79" s="22" t="str">
        <f>IF(COUNTA(A79:K79)=0,"",IF(A79="","Add ID; ","")&amp;IF(AND(A79&lt;&gt;"",COUNTIF(TestsTable[Test ID],A79)&gt;1),"Duplicate ID; ","")&amp;IF(B79="","Add claim link; ",IF(COUNTIF(ClaimsTable[Claim ID],B79)=0,"Unknown claim; ",""))&amp;IF(C79="","Link control; ","")&amp;IF(D79="","Set scenario; ","")&amp;IF(E79="","Define selection; ","")&amp;IF(F79="","Set criteria; ","")&amp;IF(H79="","Set result; ","")&amp;IF(AND(C79&lt;&gt;"",COUNTIFS(ControlsTable[Control ID],C79,ControlsTable[Claim ID],B79)=0),"Control not mapped to claim; ","")&amp;IF(AND(H79&lt;&gt;"",H79&lt;&gt;"Not run",OR(G79="",I79="",J79="",K79="")),"Complete performed-test record; ","")&amp;IF(AND(I79&lt;&gt;"",COUNTIFS(EvidenceTable[Evidence ID],I79,EvidenceTable[Claim ID],B79)=0),"Evidence not linked to claim; ",""))</f>
      </c>
    </row>
    <row r="80" ht="46" customHeight="1">
      <c r="A80" s="11"/>
      <c r="B80" s="11"/>
      <c r="C80" s="11"/>
      <c r="D80" s="11"/>
      <c r="E80" s="11"/>
      <c r="F80" s="11"/>
      <c r="G80" s="11"/>
      <c r="H80" s="11"/>
      <c r="I80" s="11"/>
      <c r="J80" s="11"/>
      <c r="K80" s="23"/>
      <c r="L80" s="22" t="str">
        <f>IF(COUNTA(A80:K80)=0,"",IF(A80="","Add ID; ","")&amp;IF(AND(A80&lt;&gt;"",COUNTIF(TestsTable[Test ID],A80)&gt;1),"Duplicate ID; ","")&amp;IF(B80="","Add claim link; ",IF(COUNTIF(ClaimsTable[Claim ID],B80)=0,"Unknown claim; ",""))&amp;IF(C80="","Link control; ","")&amp;IF(D80="","Set scenario; ","")&amp;IF(E80="","Define selection; ","")&amp;IF(F80="","Set criteria; ","")&amp;IF(H80="","Set result; ","")&amp;IF(AND(C80&lt;&gt;"",COUNTIFS(ControlsTable[Control ID],C80,ControlsTable[Claim ID],B80)=0),"Control not mapped to claim; ","")&amp;IF(AND(H80&lt;&gt;"",H80&lt;&gt;"Not run",OR(G80="",I80="",J80="",K80="")),"Complete performed-test record; ","")&amp;IF(AND(I80&lt;&gt;"",COUNTIFS(EvidenceTable[Evidence ID],I80,EvidenceTable[Claim ID],B80)=0),"Evidence not linked to claim; ",""))</f>
      </c>
    </row>
    <row r="81" ht="46" customHeight="1">
      <c r="A81" s="11"/>
      <c r="B81" s="11"/>
      <c r="C81" s="11"/>
      <c r="D81" s="11"/>
      <c r="E81" s="11"/>
      <c r="F81" s="11"/>
      <c r="G81" s="11"/>
      <c r="H81" s="11"/>
      <c r="I81" s="11"/>
      <c r="J81" s="11"/>
      <c r="K81" s="23"/>
      <c r="L81" s="22" t="str">
        <f>IF(COUNTA(A81:K81)=0,"",IF(A81="","Add ID; ","")&amp;IF(AND(A81&lt;&gt;"",COUNTIF(TestsTable[Test ID],A81)&gt;1),"Duplicate ID; ","")&amp;IF(B81="","Add claim link; ",IF(COUNTIF(ClaimsTable[Claim ID],B81)=0,"Unknown claim; ",""))&amp;IF(C81="","Link control; ","")&amp;IF(D81="","Set scenario; ","")&amp;IF(E81="","Define selection; ","")&amp;IF(F81="","Set criteria; ","")&amp;IF(H81="","Set result; ","")&amp;IF(AND(C81&lt;&gt;"",COUNTIFS(ControlsTable[Control ID],C81,ControlsTable[Claim ID],B81)=0),"Control not mapped to claim; ","")&amp;IF(AND(H81&lt;&gt;"",H81&lt;&gt;"Not run",OR(G81="",I81="",J81="",K81="")),"Complete performed-test record; ","")&amp;IF(AND(I81&lt;&gt;"",COUNTIFS(EvidenceTable[Evidence ID],I81,EvidenceTable[Claim ID],B81)=0),"Evidence not linked to claim; ",""))</f>
      </c>
    </row>
    <row r="82" ht="46" customHeight="1">
      <c r="A82" s="11"/>
      <c r="B82" s="11"/>
      <c r="C82" s="11"/>
      <c r="D82" s="11"/>
      <c r="E82" s="11"/>
      <c r="F82" s="11"/>
      <c r="G82" s="11"/>
      <c r="H82" s="11"/>
      <c r="I82" s="11"/>
      <c r="J82" s="11"/>
      <c r="K82" s="23"/>
      <c r="L82" s="22" t="str">
        <f>IF(COUNTA(A82:K82)=0,"",IF(A82="","Add ID; ","")&amp;IF(AND(A82&lt;&gt;"",COUNTIF(TestsTable[Test ID],A82)&gt;1),"Duplicate ID; ","")&amp;IF(B82="","Add claim link; ",IF(COUNTIF(ClaimsTable[Claim ID],B82)=0,"Unknown claim; ",""))&amp;IF(C82="","Link control; ","")&amp;IF(D82="","Set scenario; ","")&amp;IF(E82="","Define selection; ","")&amp;IF(F82="","Set criteria; ","")&amp;IF(H82="","Set result; ","")&amp;IF(AND(C82&lt;&gt;"",COUNTIFS(ControlsTable[Control ID],C82,ControlsTable[Claim ID],B82)=0),"Control not mapped to claim; ","")&amp;IF(AND(H82&lt;&gt;"",H82&lt;&gt;"Not run",OR(G82="",I82="",J82="",K82="")),"Complete performed-test record; ","")&amp;IF(AND(I82&lt;&gt;"",COUNTIFS(EvidenceTable[Evidence ID],I82,EvidenceTable[Claim ID],B82)=0),"Evidence not linked to claim; ",""))</f>
      </c>
    </row>
    <row r="83" ht="46" customHeight="1">
      <c r="A83" s="11"/>
      <c r="B83" s="11"/>
      <c r="C83" s="11"/>
      <c r="D83" s="11"/>
      <c r="E83" s="11"/>
      <c r="F83" s="11"/>
      <c r="G83" s="11"/>
      <c r="H83" s="11"/>
      <c r="I83" s="11"/>
      <c r="J83" s="11"/>
      <c r="K83" s="23"/>
      <c r="L83" s="22" t="str">
        <f>IF(COUNTA(A83:K83)=0,"",IF(A83="","Add ID; ","")&amp;IF(AND(A83&lt;&gt;"",COUNTIF(TestsTable[Test ID],A83)&gt;1),"Duplicate ID; ","")&amp;IF(B83="","Add claim link; ",IF(COUNTIF(ClaimsTable[Claim ID],B83)=0,"Unknown claim; ",""))&amp;IF(C83="","Link control; ","")&amp;IF(D83="","Set scenario; ","")&amp;IF(E83="","Define selection; ","")&amp;IF(F83="","Set criteria; ","")&amp;IF(H83="","Set result; ","")&amp;IF(AND(C83&lt;&gt;"",COUNTIFS(ControlsTable[Control ID],C83,ControlsTable[Claim ID],B83)=0),"Control not mapped to claim; ","")&amp;IF(AND(H83&lt;&gt;"",H83&lt;&gt;"Not run",OR(G83="",I83="",J83="",K83="")),"Complete performed-test record; ","")&amp;IF(AND(I83&lt;&gt;"",COUNTIFS(EvidenceTable[Evidence ID],I83,EvidenceTable[Claim ID],B83)=0),"Evidence not linked to claim; ",""))</f>
      </c>
    </row>
    <row r="84" ht="46" customHeight="1">
      <c r="A84" s="11"/>
      <c r="B84" s="11"/>
      <c r="C84" s="11"/>
      <c r="D84" s="11"/>
      <c r="E84" s="11"/>
      <c r="F84" s="11"/>
      <c r="G84" s="11"/>
      <c r="H84" s="11"/>
      <c r="I84" s="11"/>
      <c r="J84" s="11"/>
      <c r="K84" s="23"/>
      <c r="L84" s="22" t="str">
        <f>IF(COUNTA(A84:K84)=0,"",IF(A84="","Add ID; ","")&amp;IF(AND(A84&lt;&gt;"",COUNTIF(TestsTable[Test ID],A84)&gt;1),"Duplicate ID; ","")&amp;IF(B84="","Add claim link; ",IF(COUNTIF(ClaimsTable[Claim ID],B84)=0,"Unknown claim; ",""))&amp;IF(C84="","Link control; ","")&amp;IF(D84="","Set scenario; ","")&amp;IF(E84="","Define selection; ","")&amp;IF(F84="","Set criteria; ","")&amp;IF(H84="","Set result; ","")&amp;IF(AND(C84&lt;&gt;"",COUNTIFS(ControlsTable[Control ID],C84,ControlsTable[Claim ID],B84)=0),"Control not mapped to claim; ","")&amp;IF(AND(H84&lt;&gt;"",H84&lt;&gt;"Not run",OR(G84="",I84="",J84="",K84="")),"Complete performed-test record; ","")&amp;IF(AND(I84&lt;&gt;"",COUNTIFS(EvidenceTable[Evidence ID],I84,EvidenceTable[Claim ID],B84)=0),"Evidence not linked to claim; ",""))</f>
      </c>
    </row>
    <row r="85" ht="46" customHeight="1">
      <c r="A85" s="11"/>
      <c r="B85" s="11"/>
      <c r="C85" s="11"/>
      <c r="D85" s="11"/>
      <c r="E85" s="11"/>
      <c r="F85" s="11"/>
      <c r="G85" s="11"/>
      <c r="H85" s="11"/>
      <c r="I85" s="11"/>
      <c r="J85" s="11"/>
      <c r="K85" s="23"/>
      <c r="L85" s="22" t="str">
        <f>IF(COUNTA(A85:K85)=0,"",IF(A85="","Add ID; ","")&amp;IF(AND(A85&lt;&gt;"",COUNTIF(TestsTable[Test ID],A85)&gt;1),"Duplicate ID; ","")&amp;IF(B85="","Add claim link; ",IF(COUNTIF(ClaimsTable[Claim ID],B85)=0,"Unknown claim; ",""))&amp;IF(C85="","Link control; ","")&amp;IF(D85="","Set scenario; ","")&amp;IF(E85="","Define selection; ","")&amp;IF(F85="","Set criteria; ","")&amp;IF(H85="","Set result; ","")&amp;IF(AND(C85&lt;&gt;"",COUNTIFS(ControlsTable[Control ID],C85,ControlsTable[Claim ID],B85)=0),"Control not mapped to claim; ","")&amp;IF(AND(H85&lt;&gt;"",H85&lt;&gt;"Not run",OR(G85="",I85="",J85="",K85="")),"Complete performed-test record; ","")&amp;IF(AND(I85&lt;&gt;"",COUNTIFS(EvidenceTable[Evidence ID],I85,EvidenceTable[Claim ID],B85)=0),"Evidence not linked to claim; ",""))</f>
      </c>
    </row>
    <row r="86" ht="46" customHeight="1">
      <c r="A86" s="11"/>
      <c r="B86" s="11"/>
      <c r="C86" s="11"/>
      <c r="D86" s="11"/>
      <c r="E86" s="11"/>
      <c r="F86" s="11"/>
      <c r="G86" s="11"/>
      <c r="H86" s="11"/>
      <c r="I86" s="11"/>
      <c r="J86" s="11"/>
      <c r="K86" s="23"/>
      <c r="L86" s="22" t="str">
        <f>IF(COUNTA(A86:K86)=0,"",IF(A86="","Add ID; ","")&amp;IF(AND(A86&lt;&gt;"",COUNTIF(TestsTable[Test ID],A86)&gt;1),"Duplicate ID; ","")&amp;IF(B86="","Add claim link; ",IF(COUNTIF(ClaimsTable[Claim ID],B86)=0,"Unknown claim; ",""))&amp;IF(C86="","Link control; ","")&amp;IF(D86="","Set scenario; ","")&amp;IF(E86="","Define selection; ","")&amp;IF(F86="","Set criteria; ","")&amp;IF(H86="","Set result; ","")&amp;IF(AND(C86&lt;&gt;"",COUNTIFS(ControlsTable[Control ID],C86,ControlsTable[Claim ID],B86)=0),"Control not mapped to claim; ","")&amp;IF(AND(H86&lt;&gt;"",H86&lt;&gt;"Not run",OR(G86="",I86="",J86="",K86="")),"Complete performed-test record; ","")&amp;IF(AND(I86&lt;&gt;"",COUNTIFS(EvidenceTable[Evidence ID],I86,EvidenceTable[Claim ID],B86)=0),"Evidence not linked to claim; ",""))</f>
      </c>
    </row>
    <row r="87" ht="46" customHeight="1">
      <c r="A87" s="11"/>
      <c r="B87" s="11"/>
      <c r="C87" s="11"/>
      <c r="D87" s="11"/>
      <c r="E87" s="11"/>
      <c r="F87" s="11"/>
      <c r="G87" s="11"/>
      <c r="H87" s="11"/>
      <c r="I87" s="11"/>
      <c r="J87" s="11"/>
      <c r="K87" s="23"/>
      <c r="L87" s="22" t="str">
        <f>IF(COUNTA(A87:K87)=0,"",IF(A87="","Add ID; ","")&amp;IF(AND(A87&lt;&gt;"",COUNTIF(TestsTable[Test ID],A87)&gt;1),"Duplicate ID; ","")&amp;IF(B87="","Add claim link; ",IF(COUNTIF(ClaimsTable[Claim ID],B87)=0,"Unknown claim; ",""))&amp;IF(C87="","Link control; ","")&amp;IF(D87="","Set scenario; ","")&amp;IF(E87="","Define selection; ","")&amp;IF(F87="","Set criteria; ","")&amp;IF(H87="","Set result; ","")&amp;IF(AND(C87&lt;&gt;"",COUNTIFS(ControlsTable[Control ID],C87,ControlsTable[Claim ID],B87)=0),"Control not mapped to claim; ","")&amp;IF(AND(H87&lt;&gt;"",H87&lt;&gt;"Not run",OR(G87="",I87="",J87="",K87="")),"Complete performed-test record; ","")&amp;IF(AND(I87&lt;&gt;"",COUNTIFS(EvidenceTable[Evidence ID],I87,EvidenceTable[Claim ID],B87)=0),"Evidence not linked to claim; ",""))</f>
      </c>
    </row>
    <row r="88" ht="46" customHeight="1">
      <c r="A88" s="11"/>
      <c r="B88" s="11"/>
      <c r="C88" s="11"/>
      <c r="D88" s="11"/>
      <c r="E88" s="11"/>
      <c r="F88" s="11"/>
      <c r="G88" s="11"/>
      <c r="H88" s="11"/>
      <c r="I88" s="11"/>
      <c r="J88" s="11"/>
      <c r="K88" s="23"/>
      <c r="L88" s="22" t="str">
        <f>IF(COUNTA(A88:K88)=0,"",IF(A88="","Add ID; ","")&amp;IF(AND(A88&lt;&gt;"",COUNTIF(TestsTable[Test ID],A88)&gt;1),"Duplicate ID; ","")&amp;IF(B88="","Add claim link; ",IF(COUNTIF(ClaimsTable[Claim ID],B88)=0,"Unknown claim; ",""))&amp;IF(C88="","Link control; ","")&amp;IF(D88="","Set scenario; ","")&amp;IF(E88="","Define selection; ","")&amp;IF(F88="","Set criteria; ","")&amp;IF(H88="","Set result; ","")&amp;IF(AND(C88&lt;&gt;"",COUNTIFS(ControlsTable[Control ID],C88,ControlsTable[Claim ID],B88)=0),"Control not mapped to claim; ","")&amp;IF(AND(H88&lt;&gt;"",H88&lt;&gt;"Not run",OR(G88="",I88="",J88="",K88="")),"Complete performed-test record; ","")&amp;IF(AND(I88&lt;&gt;"",COUNTIFS(EvidenceTable[Evidence ID],I88,EvidenceTable[Claim ID],B88)=0),"Evidence not linked to claim; ",""))</f>
      </c>
    </row>
    <row r="89" ht="46" customHeight="1">
      <c r="A89" s="11"/>
      <c r="B89" s="11"/>
      <c r="C89" s="11"/>
      <c r="D89" s="11"/>
      <c r="E89" s="11"/>
      <c r="F89" s="11"/>
      <c r="G89" s="11"/>
      <c r="H89" s="11"/>
      <c r="I89" s="11"/>
      <c r="J89" s="11"/>
      <c r="K89" s="23"/>
      <c r="L89" s="22" t="str">
        <f>IF(COUNTA(A89:K89)=0,"",IF(A89="","Add ID; ","")&amp;IF(AND(A89&lt;&gt;"",COUNTIF(TestsTable[Test ID],A89)&gt;1),"Duplicate ID; ","")&amp;IF(B89="","Add claim link; ",IF(COUNTIF(ClaimsTable[Claim ID],B89)=0,"Unknown claim; ",""))&amp;IF(C89="","Link control; ","")&amp;IF(D89="","Set scenario; ","")&amp;IF(E89="","Define selection; ","")&amp;IF(F89="","Set criteria; ","")&amp;IF(H89="","Set result; ","")&amp;IF(AND(C89&lt;&gt;"",COUNTIFS(ControlsTable[Control ID],C89,ControlsTable[Claim ID],B89)=0),"Control not mapped to claim; ","")&amp;IF(AND(H89&lt;&gt;"",H89&lt;&gt;"Not run",OR(G89="",I89="",J89="",K89="")),"Complete performed-test record; ","")&amp;IF(AND(I89&lt;&gt;"",COUNTIFS(EvidenceTable[Evidence ID],I89,EvidenceTable[Claim ID],B89)=0),"Evidence not linked to claim; ",""))</f>
      </c>
    </row>
    <row r="90" ht="46" customHeight="1">
      <c r="A90" s="11"/>
      <c r="B90" s="11"/>
      <c r="C90" s="11"/>
      <c r="D90" s="11"/>
      <c r="E90" s="11"/>
      <c r="F90" s="11"/>
      <c r="G90" s="11"/>
      <c r="H90" s="11"/>
      <c r="I90" s="11"/>
      <c r="J90" s="11"/>
      <c r="K90" s="23"/>
      <c r="L90" s="22" t="str">
        <f>IF(COUNTA(A90:K90)=0,"",IF(A90="","Add ID; ","")&amp;IF(AND(A90&lt;&gt;"",COUNTIF(TestsTable[Test ID],A90)&gt;1),"Duplicate ID; ","")&amp;IF(B90="","Add claim link; ",IF(COUNTIF(ClaimsTable[Claim ID],B90)=0,"Unknown claim; ",""))&amp;IF(C90="","Link control; ","")&amp;IF(D90="","Set scenario; ","")&amp;IF(E90="","Define selection; ","")&amp;IF(F90="","Set criteria; ","")&amp;IF(H90="","Set result; ","")&amp;IF(AND(C90&lt;&gt;"",COUNTIFS(ControlsTable[Control ID],C90,ControlsTable[Claim ID],B90)=0),"Control not mapped to claim; ","")&amp;IF(AND(H90&lt;&gt;"",H90&lt;&gt;"Not run",OR(G90="",I90="",J90="",K90="")),"Complete performed-test record; ","")&amp;IF(AND(I90&lt;&gt;"",COUNTIFS(EvidenceTable[Evidence ID],I90,EvidenceTable[Claim ID],B90)=0),"Evidence not linked to claim; ",""))</f>
      </c>
    </row>
    <row r="91" ht="46" customHeight="1">
      <c r="A91" s="11"/>
      <c r="B91" s="11"/>
      <c r="C91" s="11"/>
      <c r="D91" s="11"/>
      <c r="E91" s="11"/>
      <c r="F91" s="11"/>
      <c r="G91" s="11"/>
      <c r="H91" s="11"/>
      <c r="I91" s="11"/>
      <c r="J91" s="11"/>
      <c r="K91" s="23"/>
      <c r="L91" s="22" t="str">
        <f>IF(COUNTA(A91:K91)=0,"",IF(A91="","Add ID; ","")&amp;IF(AND(A91&lt;&gt;"",COUNTIF(TestsTable[Test ID],A91)&gt;1),"Duplicate ID; ","")&amp;IF(B91="","Add claim link; ",IF(COUNTIF(ClaimsTable[Claim ID],B91)=0,"Unknown claim; ",""))&amp;IF(C91="","Link control; ","")&amp;IF(D91="","Set scenario; ","")&amp;IF(E91="","Define selection; ","")&amp;IF(F91="","Set criteria; ","")&amp;IF(H91="","Set result; ","")&amp;IF(AND(C91&lt;&gt;"",COUNTIFS(ControlsTable[Control ID],C91,ControlsTable[Claim ID],B91)=0),"Control not mapped to claim; ","")&amp;IF(AND(H91&lt;&gt;"",H91&lt;&gt;"Not run",OR(G91="",I91="",J91="",K91="")),"Complete performed-test record; ","")&amp;IF(AND(I91&lt;&gt;"",COUNTIFS(EvidenceTable[Evidence ID],I91,EvidenceTable[Claim ID],B91)=0),"Evidence not linked to claim; ",""))</f>
      </c>
    </row>
    <row r="92" ht="46" customHeight="1">
      <c r="A92" s="11"/>
      <c r="B92" s="11"/>
      <c r="C92" s="11"/>
      <c r="D92" s="11"/>
      <c r="E92" s="11"/>
      <c r="F92" s="11"/>
      <c r="G92" s="11"/>
      <c r="H92" s="11"/>
      <c r="I92" s="11"/>
      <c r="J92" s="11"/>
      <c r="K92" s="23"/>
      <c r="L92" s="22" t="str">
        <f>IF(COUNTA(A92:K92)=0,"",IF(A92="","Add ID; ","")&amp;IF(AND(A92&lt;&gt;"",COUNTIF(TestsTable[Test ID],A92)&gt;1),"Duplicate ID; ","")&amp;IF(B92="","Add claim link; ",IF(COUNTIF(ClaimsTable[Claim ID],B92)=0,"Unknown claim; ",""))&amp;IF(C92="","Link control; ","")&amp;IF(D92="","Set scenario; ","")&amp;IF(E92="","Define selection; ","")&amp;IF(F92="","Set criteria; ","")&amp;IF(H92="","Set result; ","")&amp;IF(AND(C92&lt;&gt;"",COUNTIFS(ControlsTable[Control ID],C92,ControlsTable[Claim ID],B92)=0),"Control not mapped to claim; ","")&amp;IF(AND(H92&lt;&gt;"",H92&lt;&gt;"Not run",OR(G92="",I92="",J92="",K92="")),"Complete performed-test record; ","")&amp;IF(AND(I92&lt;&gt;"",COUNTIFS(EvidenceTable[Evidence ID],I92,EvidenceTable[Claim ID],B92)=0),"Evidence not linked to claim; ",""))</f>
      </c>
    </row>
    <row r="93" ht="46" customHeight="1">
      <c r="A93" s="11"/>
      <c r="B93" s="11"/>
      <c r="C93" s="11"/>
      <c r="D93" s="11"/>
      <c r="E93" s="11"/>
      <c r="F93" s="11"/>
      <c r="G93" s="11"/>
      <c r="H93" s="11"/>
      <c r="I93" s="11"/>
      <c r="J93" s="11"/>
      <c r="K93" s="23"/>
      <c r="L93" s="22" t="str">
        <f>IF(COUNTA(A93:K93)=0,"",IF(A93="","Add ID; ","")&amp;IF(AND(A93&lt;&gt;"",COUNTIF(TestsTable[Test ID],A93)&gt;1),"Duplicate ID; ","")&amp;IF(B93="","Add claim link; ",IF(COUNTIF(ClaimsTable[Claim ID],B93)=0,"Unknown claim; ",""))&amp;IF(C93="","Link control; ","")&amp;IF(D93="","Set scenario; ","")&amp;IF(E93="","Define selection; ","")&amp;IF(F93="","Set criteria; ","")&amp;IF(H93="","Set result; ","")&amp;IF(AND(C93&lt;&gt;"",COUNTIFS(ControlsTable[Control ID],C93,ControlsTable[Claim ID],B93)=0),"Control not mapped to claim; ","")&amp;IF(AND(H93&lt;&gt;"",H93&lt;&gt;"Not run",OR(G93="",I93="",J93="",K93="")),"Complete performed-test record; ","")&amp;IF(AND(I93&lt;&gt;"",COUNTIFS(EvidenceTable[Evidence ID],I93,EvidenceTable[Claim ID],B93)=0),"Evidence not linked to claim; ",""))</f>
      </c>
    </row>
    <row r="94" ht="46" customHeight="1">
      <c r="A94" s="11"/>
      <c r="B94" s="11"/>
      <c r="C94" s="11"/>
      <c r="D94" s="11"/>
      <c r="E94" s="11"/>
      <c r="F94" s="11"/>
      <c r="G94" s="11"/>
      <c r="H94" s="11"/>
      <c r="I94" s="11"/>
      <c r="J94" s="11"/>
      <c r="K94" s="23"/>
      <c r="L94" s="22" t="str">
        <f>IF(COUNTA(A94:K94)=0,"",IF(A94="","Add ID; ","")&amp;IF(AND(A94&lt;&gt;"",COUNTIF(TestsTable[Test ID],A94)&gt;1),"Duplicate ID; ","")&amp;IF(B94="","Add claim link; ",IF(COUNTIF(ClaimsTable[Claim ID],B94)=0,"Unknown claim; ",""))&amp;IF(C94="","Link control; ","")&amp;IF(D94="","Set scenario; ","")&amp;IF(E94="","Define selection; ","")&amp;IF(F94="","Set criteria; ","")&amp;IF(H94="","Set result; ","")&amp;IF(AND(C94&lt;&gt;"",COUNTIFS(ControlsTable[Control ID],C94,ControlsTable[Claim ID],B94)=0),"Control not mapped to claim; ","")&amp;IF(AND(H94&lt;&gt;"",H94&lt;&gt;"Not run",OR(G94="",I94="",J94="",K94="")),"Complete performed-test record; ","")&amp;IF(AND(I94&lt;&gt;"",COUNTIFS(EvidenceTable[Evidence ID],I94,EvidenceTable[Claim ID],B94)=0),"Evidence not linked to claim; ",""))</f>
      </c>
    </row>
    <row r="95" ht="46" customHeight="1">
      <c r="A95" s="11"/>
      <c r="B95" s="11"/>
      <c r="C95" s="11"/>
      <c r="D95" s="11"/>
      <c r="E95" s="11"/>
      <c r="F95" s="11"/>
      <c r="G95" s="11"/>
      <c r="H95" s="11"/>
      <c r="I95" s="11"/>
      <c r="J95" s="11"/>
      <c r="K95" s="23"/>
      <c r="L95" s="22" t="str">
        <f>IF(COUNTA(A95:K95)=0,"",IF(A95="","Add ID; ","")&amp;IF(AND(A95&lt;&gt;"",COUNTIF(TestsTable[Test ID],A95)&gt;1),"Duplicate ID; ","")&amp;IF(B95="","Add claim link; ",IF(COUNTIF(ClaimsTable[Claim ID],B95)=0,"Unknown claim; ",""))&amp;IF(C95="","Link control; ","")&amp;IF(D95="","Set scenario; ","")&amp;IF(E95="","Define selection; ","")&amp;IF(F95="","Set criteria; ","")&amp;IF(H95="","Set result; ","")&amp;IF(AND(C95&lt;&gt;"",COUNTIFS(ControlsTable[Control ID],C95,ControlsTable[Claim ID],B95)=0),"Control not mapped to claim; ","")&amp;IF(AND(H95&lt;&gt;"",H95&lt;&gt;"Not run",OR(G95="",I95="",J95="",K95="")),"Complete performed-test record; ","")&amp;IF(AND(I95&lt;&gt;"",COUNTIFS(EvidenceTable[Evidence ID],I95,EvidenceTable[Claim ID],B95)=0),"Evidence not linked to claim; ",""))</f>
      </c>
    </row>
    <row r="96" ht="46" customHeight="1">
      <c r="A96" s="11"/>
      <c r="B96" s="11"/>
      <c r="C96" s="11"/>
      <c r="D96" s="11"/>
      <c r="E96" s="11"/>
      <c r="F96" s="11"/>
      <c r="G96" s="11"/>
      <c r="H96" s="11"/>
      <c r="I96" s="11"/>
      <c r="J96" s="11"/>
      <c r="K96" s="23"/>
      <c r="L96" s="22" t="str">
        <f>IF(COUNTA(A96:K96)=0,"",IF(A96="","Add ID; ","")&amp;IF(AND(A96&lt;&gt;"",COUNTIF(TestsTable[Test ID],A96)&gt;1),"Duplicate ID; ","")&amp;IF(B96="","Add claim link; ",IF(COUNTIF(ClaimsTable[Claim ID],B96)=0,"Unknown claim; ",""))&amp;IF(C96="","Link control; ","")&amp;IF(D96="","Set scenario; ","")&amp;IF(E96="","Define selection; ","")&amp;IF(F96="","Set criteria; ","")&amp;IF(H96="","Set result; ","")&amp;IF(AND(C96&lt;&gt;"",COUNTIFS(ControlsTable[Control ID],C96,ControlsTable[Claim ID],B96)=0),"Control not mapped to claim; ","")&amp;IF(AND(H96&lt;&gt;"",H96&lt;&gt;"Not run",OR(G96="",I96="",J96="",K96="")),"Complete performed-test record; ","")&amp;IF(AND(I96&lt;&gt;"",COUNTIFS(EvidenceTable[Evidence ID],I96,EvidenceTable[Claim ID],B96)=0),"Evidence not linked to claim; ",""))</f>
      </c>
    </row>
    <row r="97" ht="46" customHeight="1">
      <c r="A97" s="11"/>
      <c r="B97" s="11"/>
      <c r="C97" s="11"/>
      <c r="D97" s="11"/>
      <c r="E97" s="11"/>
      <c r="F97" s="11"/>
      <c r="G97" s="11"/>
      <c r="H97" s="11"/>
      <c r="I97" s="11"/>
      <c r="J97" s="11"/>
      <c r="K97" s="23"/>
      <c r="L97" s="22" t="str">
        <f>IF(COUNTA(A97:K97)=0,"",IF(A97="","Add ID; ","")&amp;IF(AND(A97&lt;&gt;"",COUNTIF(TestsTable[Test ID],A97)&gt;1),"Duplicate ID; ","")&amp;IF(B97="","Add claim link; ",IF(COUNTIF(ClaimsTable[Claim ID],B97)=0,"Unknown claim; ",""))&amp;IF(C97="","Link control; ","")&amp;IF(D97="","Set scenario; ","")&amp;IF(E97="","Define selection; ","")&amp;IF(F97="","Set criteria; ","")&amp;IF(H97="","Set result; ","")&amp;IF(AND(C97&lt;&gt;"",COUNTIFS(ControlsTable[Control ID],C97,ControlsTable[Claim ID],B97)=0),"Control not mapped to claim; ","")&amp;IF(AND(H97&lt;&gt;"",H97&lt;&gt;"Not run",OR(G97="",I97="",J97="",K97="")),"Complete performed-test record; ","")&amp;IF(AND(I97&lt;&gt;"",COUNTIFS(EvidenceTable[Evidence ID],I97,EvidenceTable[Claim ID],B97)=0),"Evidence not linked to claim; ",""))</f>
      </c>
    </row>
    <row r="98" ht="46" customHeight="1">
      <c r="A98" s="11"/>
      <c r="B98" s="11"/>
      <c r="C98" s="11"/>
      <c r="D98" s="11"/>
      <c r="E98" s="11"/>
      <c r="F98" s="11"/>
      <c r="G98" s="11"/>
      <c r="H98" s="11"/>
      <c r="I98" s="11"/>
      <c r="J98" s="11"/>
      <c r="K98" s="23"/>
      <c r="L98" s="22" t="str">
        <f>IF(COUNTA(A98:K98)=0,"",IF(A98="","Add ID; ","")&amp;IF(AND(A98&lt;&gt;"",COUNTIF(TestsTable[Test ID],A98)&gt;1),"Duplicate ID; ","")&amp;IF(B98="","Add claim link; ",IF(COUNTIF(ClaimsTable[Claim ID],B98)=0,"Unknown claim; ",""))&amp;IF(C98="","Link control; ","")&amp;IF(D98="","Set scenario; ","")&amp;IF(E98="","Define selection; ","")&amp;IF(F98="","Set criteria; ","")&amp;IF(H98="","Set result; ","")&amp;IF(AND(C98&lt;&gt;"",COUNTIFS(ControlsTable[Control ID],C98,ControlsTable[Claim ID],B98)=0),"Control not mapped to claim; ","")&amp;IF(AND(H98&lt;&gt;"",H98&lt;&gt;"Not run",OR(G98="",I98="",J98="",K98="")),"Complete performed-test record; ","")&amp;IF(AND(I98&lt;&gt;"",COUNTIFS(EvidenceTable[Evidence ID],I98,EvidenceTable[Claim ID],B98)=0),"Evidence not linked to claim; ",""))</f>
      </c>
    </row>
    <row r="99" ht="46" customHeight="1">
      <c r="A99" s="11"/>
      <c r="B99" s="11"/>
      <c r="C99" s="11"/>
      <c r="D99" s="11"/>
      <c r="E99" s="11"/>
      <c r="F99" s="11"/>
      <c r="G99" s="11"/>
      <c r="H99" s="11"/>
      <c r="I99" s="11"/>
      <c r="J99" s="11"/>
      <c r="K99" s="23"/>
      <c r="L99" s="22" t="str">
        <f>IF(COUNTA(A99:K99)=0,"",IF(A99="","Add ID; ","")&amp;IF(AND(A99&lt;&gt;"",COUNTIF(TestsTable[Test ID],A99)&gt;1),"Duplicate ID; ","")&amp;IF(B99="","Add claim link; ",IF(COUNTIF(ClaimsTable[Claim ID],B99)=0,"Unknown claim; ",""))&amp;IF(C99="","Link control; ","")&amp;IF(D99="","Set scenario; ","")&amp;IF(E99="","Define selection; ","")&amp;IF(F99="","Set criteria; ","")&amp;IF(H99="","Set result; ","")&amp;IF(AND(C99&lt;&gt;"",COUNTIFS(ControlsTable[Control ID],C99,ControlsTable[Claim ID],B99)=0),"Control not mapped to claim; ","")&amp;IF(AND(H99&lt;&gt;"",H99&lt;&gt;"Not run",OR(G99="",I99="",J99="",K99="")),"Complete performed-test record; ","")&amp;IF(AND(I99&lt;&gt;"",COUNTIFS(EvidenceTable[Evidence ID],I99,EvidenceTable[Claim ID],B99)=0),"Evidence not linked to claim; ",""))</f>
      </c>
    </row>
    <row r="100" ht="46" customHeight="1">
      <c r="A100" s="11"/>
      <c r="B100" s="11"/>
      <c r="C100" s="11"/>
      <c r="D100" s="11"/>
      <c r="E100" s="11"/>
      <c r="F100" s="11"/>
      <c r="G100" s="11"/>
      <c r="H100" s="11"/>
      <c r="I100" s="11"/>
      <c r="J100" s="11"/>
      <c r="K100" s="23"/>
      <c r="L100" s="22" t="str">
        <f>IF(COUNTA(A100:K100)=0,"",IF(A100="","Add ID; ","")&amp;IF(AND(A100&lt;&gt;"",COUNTIF(TestsTable[Test ID],A100)&gt;1),"Duplicate ID; ","")&amp;IF(B100="","Add claim link; ",IF(COUNTIF(ClaimsTable[Claim ID],B100)=0,"Unknown claim; ",""))&amp;IF(C100="","Link control; ","")&amp;IF(D100="","Set scenario; ","")&amp;IF(E100="","Define selection; ","")&amp;IF(F100="","Set criteria; ","")&amp;IF(H100="","Set result; ","")&amp;IF(AND(C100&lt;&gt;"",COUNTIFS(ControlsTable[Control ID],C100,ControlsTable[Claim ID],B100)=0),"Control not mapped to claim; ","")&amp;IF(AND(H100&lt;&gt;"",H100&lt;&gt;"Not run",OR(G100="",I100="",J100="",K100="")),"Complete performed-test record; ","")&amp;IF(AND(I100&lt;&gt;"",COUNTIFS(EvidenceTable[Evidence ID],I100,EvidenceTable[Claim ID],B100)=0),"Evidence not linked to claim; ",""))</f>
      </c>
    </row>
    <row r="101" ht="46" customHeight="1">
      <c r="A101" s="11"/>
      <c r="B101" s="11"/>
      <c r="C101" s="11"/>
      <c r="D101" s="11"/>
      <c r="E101" s="11"/>
      <c r="F101" s="11"/>
      <c r="G101" s="11"/>
      <c r="H101" s="11"/>
      <c r="I101" s="11"/>
      <c r="J101" s="11"/>
      <c r="K101" s="23"/>
      <c r="L101" s="22" t="str">
        <f>IF(COUNTA(A101:K101)=0,"",IF(A101="","Add ID; ","")&amp;IF(AND(A101&lt;&gt;"",COUNTIF(TestsTable[Test ID],A101)&gt;1),"Duplicate ID; ","")&amp;IF(B101="","Add claim link; ",IF(COUNTIF(ClaimsTable[Claim ID],B101)=0,"Unknown claim; ",""))&amp;IF(C101="","Link control; ","")&amp;IF(D101="","Set scenario; ","")&amp;IF(E101="","Define selection; ","")&amp;IF(F101="","Set criteria; ","")&amp;IF(H101="","Set result; ","")&amp;IF(AND(C101&lt;&gt;"",COUNTIFS(ControlsTable[Control ID],C101,ControlsTable[Claim ID],B101)=0),"Control not mapped to claim; ","")&amp;IF(AND(H101&lt;&gt;"",H101&lt;&gt;"Not run",OR(G101="",I101="",J101="",K101="")),"Complete performed-test record; ","")&amp;IF(AND(I101&lt;&gt;"",COUNTIFS(EvidenceTable[Evidence ID],I101,EvidenceTable[Claim ID],B101)=0),"Evidence not linked to claim; ",""))</f>
      </c>
    </row>
    <row r="102" ht="46" customHeight="1">
      <c r="A102" s="11"/>
      <c r="B102" s="11"/>
      <c r="C102" s="11"/>
      <c r="D102" s="11"/>
      <c r="E102" s="11"/>
      <c r="F102" s="11"/>
      <c r="G102" s="11"/>
      <c r="H102" s="11"/>
      <c r="I102" s="11"/>
      <c r="J102" s="11"/>
      <c r="K102" s="23"/>
      <c r="L102" s="22" t="str">
        <f>IF(COUNTA(A102:K102)=0,"",IF(A102="","Add ID; ","")&amp;IF(AND(A102&lt;&gt;"",COUNTIF(TestsTable[Test ID],A102)&gt;1),"Duplicate ID; ","")&amp;IF(B102="","Add claim link; ",IF(COUNTIF(ClaimsTable[Claim ID],B102)=0,"Unknown claim; ",""))&amp;IF(C102="","Link control; ","")&amp;IF(D102="","Set scenario; ","")&amp;IF(E102="","Define selection; ","")&amp;IF(F102="","Set criteria; ","")&amp;IF(H102="","Set result; ","")&amp;IF(AND(C102&lt;&gt;"",COUNTIFS(ControlsTable[Control ID],C102,ControlsTable[Claim ID],B102)=0),"Control not mapped to claim; ","")&amp;IF(AND(H102&lt;&gt;"",H102&lt;&gt;"Not run",OR(G102="",I102="",J102="",K102="")),"Complete performed-test record; ","")&amp;IF(AND(I102&lt;&gt;"",COUNTIFS(EvidenceTable[Evidence ID],I102,EvidenceTable[Claim ID],B102)=0),"Evidence not linked to claim; ",""))</f>
      </c>
    </row>
    <row r="103" ht="46" customHeight="1">
      <c r="A103" s="11"/>
      <c r="B103" s="11"/>
      <c r="C103" s="11"/>
      <c r="D103" s="11"/>
      <c r="E103" s="11"/>
      <c r="F103" s="11"/>
      <c r="G103" s="11"/>
      <c r="H103" s="11"/>
      <c r="I103" s="11"/>
      <c r="J103" s="11"/>
      <c r="K103" s="23"/>
      <c r="L103" s="22" t="str">
        <f>IF(COUNTA(A103:K103)=0,"",IF(A103="","Add ID; ","")&amp;IF(AND(A103&lt;&gt;"",COUNTIF(TestsTable[Test ID],A103)&gt;1),"Duplicate ID; ","")&amp;IF(B103="","Add claim link; ",IF(COUNTIF(ClaimsTable[Claim ID],B103)=0,"Unknown claim; ",""))&amp;IF(C103="","Link control; ","")&amp;IF(D103="","Set scenario; ","")&amp;IF(E103="","Define selection; ","")&amp;IF(F103="","Set criteria; ","")&amp;IF(H103="","Set result; ","")&amp;IF(AND(C103&lt;&gt;"",COUNTIFS(ControlsTable[Control ID],C103,ControlsTable[Claim ID],B103)=0),"Control not mapped to claim; ","")&amp;IF(AND(H103&lt;&gt;"",H103&lt;&gt;"Not run",OR(G103="",I103="",J103="",K103="")),"Complete performed-test record; ","")&amp;IF(AND(I103&lt;&gt;"",COUNTIFS(EvidenceTable[Evidence ID],I103,EvidenceTable[Claim ID],B103)=0),"Evidence not linked to claim; ",""))</f>
      </c>
    </row>
    <row r="104" ht="46" customHeight="1">
      <c r="A104" s="11"/>
      <c r="B104" s="11"/>
      <c r="C104" s="11"/>
      <c r="D104" s="11"/>
      <c r="E104" s="11"/>
      <c r="F104" s="11"/>
      <c r="G104" s="11"/>
      <c r="H104" s="11"/>
      <c r="I104" s="11"/>
      <c r="J104" s="11"/>
      <c r="K104" s="23"/>
      <c r="L104" s="22" t="str">
        <f>IF(COUNTA(A104:K104)=0,"",IF(A104="","Add ID; ","")&amp;IF(AND(A104&lt;&gt;"",COUNTIF(TestsTable[Test ID],A104)&gt;1),"Duplicate ID; ","")&amp;IF(B104="","Add claim link; ",IF(COUNTIF(ClaimsTable[Claim ID],B104)=0,"Unknown claim; ",""))&amp;IF(C104="","Link control; ","")&amp;IF(D104="","Set scenario; ","")&amp;IF(E104="","Define selection; ","")&amp;IF(F104="","Set criteria; ","")&amp;IF(H104="","Set result; ","")&amp;IF(AND(C104&lt;&gt;"",COUNTIFS(ControlsTable[Control ID],C104,ControlsTable[Claim ID],B104)=0),"Control not mapped to claim; ","")&amp;IF(AND(H104&lt;&gt;"",H104&lt;&gt;"Not run",OR(G104="",I104="",J104="",K104="")),"Complete performed-test record; ","")&amp;IF(AND(I104&lt;&gt;"",COUNTIFS(EvidenceTable[Evidence ID],I104,EvidenceTable[Claim ID],B104)=0),"Evidence not linked to claim; ",""))</f>
      </c>
    </row>
    <row r="105" ht="46" customHeight="1">
      <c r="A105" s="11"/>
      <c r="B105" s="11"/>
      <c r="C105" s="11"/>
      <c r="D105" s="11"/>
      <c r="E105" s="11"/>
      <c r="F105" s="11"/>
      <c r="G105" s="11"/>
      <c r="H105" s="11"/>
      <c r="I105" s="11"/>
      <c r="J105" s="11"/>
      <c r="K105" s="23"/>
      <c r="L105" s="22" t="str">
        <f>IF(COUNTA(A105:K105)=0,"",IF(A105="","Add ID; ","")&amp;IF(AND(A105&lt;&gt;"",COUNTIF(TestsTable[Test ID],A105)&gt;1),"Duplicate ID; ","")&amp;IF(B105="","Add claim link; ",IF(COUNTIF(ClaimsTable[Claim ID],B105)=0,"Unknown claim; ",""))&amp;IF(C105="","Link control; ","")&amp;IF(D105="","Set scenario; ","")&amp;IF(E105="","Define selection; ","")&amp;IF(F105="","Set criteria; ","")&amp;IF(H105="","Set result; ","")&amp;IF(AND(C105&lt;&gt;"",COUNTIFS(ControlsTable[Control ID],C105,ControlsTable[Claim ID],B105)=0),"Control not mapped to claim; ","")&amp;IF(AND(H105&lt;&gt;"",H105&lt;&gt;"Not run",OR(G105="",I105="",J105="",K105="")),"Complete performed-test record; ","")&amp;IF(AND(I105&lt;&gt;"",COUNTIFS(EvidenceTable[Evidence ID],I105,EvidenceTable[Claim ID],B105)=0),"Evidence not linked to claim; ",""))</f>
      </c>
    </row>
  </sheetData>
  <mergeCells>
    <mergeCell ref="A1:H1"/>
    <mergeCell ref="A2:H2"/>
  </mergeCells>
  <conditionalFormatting sqref="L6:L105">
    <cfRule type="expression" dxfId="3" priority="1">
      <formula>LEN(L6)&gt;0</formula>
    </cfRule>
  </conditionalFormatting>
  <dataValidations count="2">
    <dataValidation type="list" errorStyle="stop" allowBlank="1" showErrorMessage="1" errorTitle="Check the entry" error="Choose a listed value or enter a valid Excel date for this field." sqref="H6:H105">
      <formula1>"Not run,Meets,Does not meet,Inconclusive"</formula1>
    </dataValidation>
    <dataValidation type="decimal" operator="between" allowBlank="1" showErrorMessage="1" showInputMessage="1" errorStyle="stop" errorTitle="Enter an Excel date" error="Enter a real Excel date rather than text." promptTitle="Date or timestamp" prompt="Enter a date such as 2026-10-02. Timestamps use the Review Brief timezone." sqref="K6:K105">
      <formula1>1</formula1>
      <formula2>2958465</formula2>
    </dataValidation>
  </dataValidations>
  <hyperlinks>
    <hyperlink ref="A3" location="'Start Here'!A1"/>
    <hyperlink ref="D3" location="'Field Guide'!A89"/>
    <hyperlink ref="G3" location="'Worked Example'!A1"/>
  </hyperlinks>
  <pageMargins left="0.7" right="0.7" top="0.75" bottom="0.75" header="0.3" footer="0.3"/>
  <tableParts count="1">
    <tablePart r:id="Re942f2a23f86411b"/>
  </tableParts>
</worksheet>
</file>

<file path=xl/worksheets/sheet8.xml><?xml version="1.0" encoding="utf-8"?>
<worksheet xmlns="http://schemas.openxmlformats.org/spreadsheetml/2006/main" xmlns:r="http://schemas.openxmlformats.org/officeDocument/2006/relationships">
  <sheetPr>
    <tabColor rgb="FF2563EB"/>
  </sheetPr>
  <sheetViews>
    <sheetView showGridLines="0" workbookViewId="0" zoomScale="100">
      <pane xSplit="2" ySplit="5" topLeftCell="C6" activePane="bottomRight" state="frozen"/>
    </sheetView>
  </sheetViews>
  <sheetFormatPr defaultRowHeight="15"/>
  <cols>
    <col min="1" max="1" width="16" hidden="0" customWidth="1"/>
    <col min="2" max="2" width="16" hidden="0" customWidth="1"/>
    <col min="3" max="3" width="41" hidden="0" customWidth="1"/>
    <col min="4" max="4" width="42" hidden="0" customWidth="1"/>
    <col min="5" max="5" width="24" hidden="0" customWidth="1"/>
    <col min="6" max="6" width="34" hidden="0" customWidth="1"/>
    <col min="7" max="7" width="24" hidden="0" customWidth="1"/>
    <col min="8" max="8" width="42" hidden="0" customWidth="1"/>
    <col min="9" max="9" width="28" hidden="0" customWidth="1"/>
    <col min="10" max="10" width="16" hidden="0" customWidth="1"/>
    <col min="11" max="11" width="26" hidden="0" customWidth="1"/>
    <col min="12" max="12" width="26" hidden="0" customWidth="1"/>
    <col min="13" max="13" width="26" hidden="0" customWidth="1"/>
    <col min="14" max="14" width="24" hidden="0" customWidth="1"/>
    <col min="15" max="15" width="44" hidden="0" customWidth="1"/>
    <col min="16" max="16" width="34" hidden="0" customWidth="1"/>
  </cols>
  <sheetData>
    <row r="1" ht="32" customHeight="1">
      <c r="A1" s="3" t="str">
        <v>Human oversight</v>
      </c>
      <c r="B1" s="63"/>
      <c r="C1" s="63"/>
      <c r="D1" s="63"/>
      <c r="E1" s="63"/>
      <c r="F1" s="63"/>
      <c r="G1" s="63"/>
      <c r="H1" s="63"/>
      <c r="I1" s="2"/>
      <c r="J1" s="2"/>
      <c r="K1" s="2"/>
      <c r="L1" s="2"/>
      <c r="M1" s="2"/>
      <c r="N1" s="2"/>
      <c r="O1" s="2"/>
      <c r="P1" s="2"/>
    </row>
    <row r="2" ht="48" customHeight="1">
      <c r="A2" s="64" t="str">
        <v>Record what the reviewer saw, decided and changed. Confirm the downstream effect and resolve escalations.</v>
      </c>
      <c r="B2" s="25"/>
      <c r="C2" s="25"/>
      <c r="D2" s="25"/>
      <c r="E2" s="25"/>
      <c r="F2" s="25"/>
      <c r="G2" s="25"/>
      <c r="H2" s="25"/>
      <c r="I2" s="2"/>
      <c r="J2" s="2"/>
      <c r="K2" s="2"/>
      <c r="L2" s="2"/>
      <c r="M2" s="2"/>
      <c r="N2" s="2"/>
      <c r="O2" s="2"/>
      <c r="P2" s="2"/>
    </row>
    <row r="3" ht="32" customHeight="1">
      <c r="A3" s="5" t="str">
        <v>Start Here</v>
      </c>
      <c r="B3" s="2"/>
      <c r="C3" s="2"/>
      <c r="D3" s="5" t="str">
        <v>Field Guide — examples and required fields</v>
      </c>
      <c r="E3" s="2"/>
      <c r="F3" s="2"/>
      <c r="G3" s="5" t="str">
        <v>Worked Example — complete review</v>
      </c>
      <c r="H3" s="2"/>
      <c r="I3" s="2"/>
      <c r="J3" s="2"/>
      <c r="K3" s="2"/>
      <c r="L3" s="2"/>
      <c r="M3" s="2"/>
      <c r="N3" s="2"/>
      <c r="O3" s="2"/>
      <c r="P3" s="2"/>
    </row>
    <row r="4">
      <c r="A4" s="2"/>
      <c r="B4" s="2"/>
      <c r="C4" s="2"/>
      <c r="D4" s="2"/>
      <c r="E4" s="2"/>
      <c r="F4" s="2"/>
      <c r="G4" s="2"/>
      <c r="H4" s="2"/>
      <c r="I4" s="2"/>
      <c r="J4" s="2"/>
      <c r="K4" s="2"/>
      <c r="L4" s="2"/>
      <c r="M4" s="2"/>
      <c r="N4" s="2"/>
      <c r="O4" s="2"/>
      <c r="P4" s="2"/>
    </row>
    <row r="5" ht="42" customHeight="1">
      <c r="A5" s="9" t="str">
        <v>Oversight ID</v>
      </c>
      <c r="B5" s="9" t="str">
        <v>Claim ID</v>
      </c>
      <c r="C5" s="9" t="str">
        <v>Trigger / AI proposal</v>
      </c>
      <c r="D5" s="9" t="str">
        <v>Information inspected</v>
      </c>
      <c r="E5" s="9" t="str">
        <v>Reviewer</v>
      </c>
      <c r="F5" s="9" t="str">
        <v>Authority / permissions</v>
      </c>
      <c r="G5" s="9" t="str">
        <v>Human action</v>
      </c>
      <c r="H5" s="9" t="str">
        <v>Reason</v>
      </c>
      <c r="I5" s="9" t="str">
        <v>Verified downstream effect</v>
      </c>
      <c r="J5" s="9" t="str">
        <v>Evidence ID</v>
      </c>
      <c r="K5" s="9" t="str">
        <v>Trigger / proposal time</v>
      </c>
      <c r="L5" s="9" t="str">
        <v>Human action time</v>
      </c>
      <c r="M5" s="9" t="str">
        <v>Effect confirmed time</v>
      </c>
      <c r="N5" s="9" t="str">
        <v>Escalation owner</v>
      </c>
      <c r="O5" s="9" t="str">
        <v>Resolution / follow-up</v>
      </c>
      <c r="P5" s="9" t="str">
        <v>Record check (auto)</v>
      </c>
    </row>
    <row r="6" ht="46" customHeight="1">
      <c r="A6" s="11"/>
      <c r="B6" s="11"/>
      <c r="C6" s="11"/>
      <c r="D6" s="11"/>
      <c r="E6" s="11"/>
      <c r="F6" s="11"/>
      <c r="G6" s="11"/>
      <c r="H6" s="11"/>
      <c r="I6" s="11"/>
      <c r="J6" s="11"/>
      <c r="K6" s="24"/>
      <c r="L6" s="24"/>
      <c r="M6" s="24"/>
      <c r="N6" s="11"/>
      <c r="O6" s="11"/>
      <c r="P6" s="22" t="str">
        <f>IF(COUNTA(A6:O6)=0,"",IF(A6="","Add ID; ","")&amp;IF(AND(A6&lt;&gt;"",COUNTIF(OversightTable[Oversight ID],A6)&gt;1),"Duplicate ID; ","")&amp;IF(B6="","Add claim link; ",IF(COUNTIF(ClaimsTable[Claim ID],B6)=0,"Unknown claim; ",""))&amp;IF(C6="","Record proposal; ","")&amp;IF(D6="","Record information; ","")&amp;IF(E6="","Assign reviewer; ","")&amp;IF(F6="","Record authority; ","")&amp;IF(G6="","Record action; ","")&amp;IF(H6="","Record reason; ","")&amp;IF(I6="","Verify effect; ","")&amp;IF(J6="","Link evidence; ","")&amp;IF(L6="","Record human action time; ","")&amp;IF(AND(J6&lt;&gt;"",COUNTIFS(EvidenceTable[Evidence ID],J6,EvidenceTable[Claim ID],B6)=0),"Evidence not linked to claim; ","")&amp;IF(AND(I6&lt;&gt;"Not verified",I6&lt;&gt;"",M6=""),"Record effect confirmation time; ","")&amp;IF(AND(G6="Escalate",N6=""),"Assign escalation owner; ","")&amp;IF(AND(OR(G6="Hold",G6="Escalate",I6="Not achieved"),O6=""),"Record follow-up; ",""))</f>
      </c>
    </row>
    <row r="7" ht="46" customHeight="1">
      <c r="A7" s="11"/>
      <c r="B7" s="11"/>
      <c r="C7" s="11"/>
      <c r="D7" s="11"/>
      <c r="E7" s="11"/>
      <c r="F7" s="11"/>
      <c r="G7" s="11"/>
      <c r="H7" s="11"/>
      <c r="I7" s="11"/>
      <c r="J7" s="11"/>
      <c r="K7" s="24"/>
      <c r="L7" s="24"/>
      <c r="M7" s="24"/>
      <c r="N7" s="11"/>
      <c r="O7" s="11"/>
      <c r="P7" s="22" t="str">
        <f>IF(COUNTA(A7:O7)=0,"",IF(A7="","Add ID; ","")&amp;IF(AND(A7&lt;&gt;"",COUNTIF(OversightTable[Oversight ID],A7)&gt;1),"Duplicate ID; ","")&amp;IF(B7="","Add claim link; ",IF(COUNTIF(ClaimsTable[Claim ID],B7)=0,"Unknown claim; ",""))&amp;IF(C7="","Record proposal; ","")&amp;IF(D7="","Record information; ","")&amp;IF(E7="","Assign reviewer; ","")&amp;IF(F7="","Record authority; ","")&amp;IF(G7="","Record action; ","")&amp;IF(H7="","Record reason; ","")&amp;IF(I7="","Verify effect; ","")&amp;IF(J7="","Link evidence; ","")&amp;IF(L7="","Record human action time; ","")&amp;IF(AND(J7&lt;&gt;"",COUNTIFS(EvidenceTable[Evidence ID],J7,EvidenceTable[Claim ID],B7)=0),"Evidence not linked to claim; ","")&amp;IF(AND(I7&lt;&gt;"Not verified",I7&lt;&gt;"",M7=""),"Record effect confirmation time; ","")&amp;IF(AND(G7="Escalate",N7=""),"Assign escalation owner; ","")&amp;IF(AND(OR(G7="Hold",G7="Escalate",I7="Not achieved"),O7=""),"Record follow-up; ",""))</f>
      </c>
    </row>
    <row r="8" ht="46" customHeight="1">
      <c r="A8" s="11"/>
      <c r="B8" s="11"/>
      <c r="C8" s="11"/>
      <c r="D8" s="11"/>
      <c r="E8" s="11"/>
      <c r="F8" s="11"/>
      <c r="G8" s="11"/>
      <c r="H8" s="11"/>
      <c r="I8" s="11"/>
      <c r="J8" s="11"/>
      <c r="K8" s="24"/>
      <c r="L8" s="24"/>
      <c r="M8" s="24"/>
      <c r="N8" s="11"/>
      <c r="O8" s="11"/>
      <c r="P8" s="22" t="str">
        <f>IF(COUNTA(A8:O8)=0,"",IF(A8="","Add ID; ","")&amp;IF(AND(A8&lt;&gt;"",COUNTIF(OversightTable[Oversight ID],A8)&gt;1),"Duplicate ID; ","")&amp;IF(B8="","Add claim link; ",IF(COUNTIF(ClaimsTable[Claim ID],B8)=0,"Unknown claim; ",""))&amp;IF(C8="","Record proposal; ","")&amp;IF(D8="","Record information; ","")&amp;IF(E8="","Assign reviewer; ","")&amp;IF(F8="","Record authority; ","")&amp;IF(G8="","Record action; ","")&amp;IF(H8="","Record reason; ","")&amp;IF(I8="","Verify effect; ","")&amp;IF(J8="","Link evidence; ","")&amp;IF(L8="","Record human action time; ","")&amp;IF(AND(J8&lt;&gt;"",COUNTIFS(EvidenceTable[Evidence ID],J8,EvidenceTable[Claim ID],B8)=0),"Evidence not linked to claim; ","")&amp;IF(AND(I8&lt;&gt;"Not verified",I8&lt;&gt;"",M8=""),"Record effect confirmation time; ","")&amp;IF(AND(G8="Escalate",N8=""),"Assign escalation owner; ","")&amp;IF(AND(OR(G8="Hold",G8="Escalate",I8="Not achieved"),O8=""),"Record follow-up; ",""))</f>
      </c>
    </row>
    <row r="9" ht="46" customHeight="1">
      <c r="A9" s="11"/>
      <c r="B9" s="11"/>
      <c r="C9" s="11"/>
      <c r="D9" s="11"/>
      <c r="E9" s="11"/>
      <c r="F9" s="11"/>
      <c r="G9" s="11"/>
      <c r="H9" s="11"/>
      <c r="I9" s="11"/>
      <c r="J9" s="11"/>
      <c r="K9" s="24"/>
      <c r="L9" s="24"/>
      <c r="M9" s="24"/>
      <c r="N9" s="11"/>
      <c r="O9" s="11"/>
      <c r="P9" s="22" t="str">
        <f>IF(COUNTA(A9:O9)=0,"",IF(A9="","Add ID; ","")&amp;IF(AND(A9&lt;&gt;"",COUNTIF(OversightTable[Oversight ID],A9)&gt;1),"Duplicate ID; ","")&amp;IF(B9="","Add claim link; ",IF(COUNTIF(ClaimsTable[Claim ID],B9)=0,"Unknown claim; ",""))&amp;IF(C9="","Record proposal; ","")&amp;IF(D9="","Record information; ","")&amp;IF(E9="","Assign reviewer; ","")&amp;IF(F9="","Record authority; ","")&amp;IF(G9="","Record action; ","")&amp;IF(H9="","Record reason; ","")&amp;IF(I9="","Verify effect; ","")&amp;IF(J9="","Link evidence; ","")&amp;IF(L9="","Record human action time; ","")&amp;IF(AND(J9&lt;&gt;"",COUNTIFS(EvidenceTable[Evidence ID],J9,EvidenceTable[Claim ID],B9)=0),"Evidence not linked to claim; ","")&amp;IF(AND(I9&lt;&gt;"Not verified",I9&lt;&gt;"",M9=""),"Record effect confirmation time; ","")&amp;IF(AND(G9="Escalate",N9=""),"Assign escalation owner; ","")&amp;IF(AND(OR(G9="Hold",G9="Escalate",I9="Not achieved"),O9=""),"Record follow-up; ",""))</f>
      </c>
    </row>
    <row r="10" ht="46" customHeight="1">
      <c r="A10" s="11"/>
      <c r="B10" s="11"/>
      <c r="C10" s="11"/>
      <c r="D10" s="11"/>
      <c r="E10" s="11"/>
      <c r="F10" s="11"/>
      <c r="G10" s="11"/>
      <c r="H10" s="11"/>
      <c r="I10" s="11"/>
      <c r="J10" s="11"/>
      <c r="K10" s="24"/>
      <c r="L10" s="24"/>
      <c r="M10" s="24"/>
      <c r="N10" s="11"/>
      <c r="O10" s="11"/>
      <c r="P10" s="22" t="str">
        <f>IF(COUNTA(A10:O10)=0,"",IF(A10="","Add ID; ","")&amp;IF(AND(A10&lt;&gt;"",COUNTIF(OversightTable[Oversight ID],A10)&gt;1),"Duplicate ID; ","")&amp;IF(B10="","Add claim link; ",IF(COUNTIF(ClaimsTable[Claim ID],B10)=0,"Unknown claim; ",""))&amp;IF(C10="","Record proposal; ","")&amp;IF(D10="","Record information; ","")&amp;IF(E10="","Assign reviewer; ","")&amp;IF(F10="","Record authority; ","")&amp;IF(G10="","Record action; ","")&amp;IF(H10="","Record reason; ","")&amp;IF(I10="","Verify effect; ","")&amp;IF(J10="","Link evidence; ","")&amp;IF(L10="","Record human action time; ","")&amp;IF(AND(J10&lt;&gt;"",COUNTIFS(EvidenceTable[Evidence ID],J10,EvidenceTable[Claim ID],B10)=0),"Evidence not linked to claim; ","")&amp;IF(AND(I10&lt;&gt;"Not verified",I10&lt;&gt;"",M10=""),"Record effect confirmation time; ","")&amp;IF(AND(G10="Escalate",N10=""),"Assign escalation owner; ","")&amp;IF(AND(OR(G10="Hold",G10="Escalate",I10="Not achieved"),O10=""),"Record follow-up; ",""))</f>
      </c>
    </row>
    <row r="11" ht="46" customHeight="1">
      <c r="A11" s="11"/>
      <c r="B11" s="11"/>
      <c r="C11" s="11"/>
      <c r="D11" s="11"/>
      <c r="E11" s="11"/>
      <c r="F11" s="11"/>
      <c r="G11" s="11"/>
      <c r="H11" s="11"/>
      <c r="I11" s="11"/>
      <c r="J11" s="11"/>
      <c r="K11" s="24"/>
      <c r="L11" s="24"/>
      <c r="M11" s="24"/>
      <c r="N11" s="11"/>
      <c r="O11" s="11"/>
      <c r="P11" s="22" t="str">
        <f>IF(COUNTA(A11:O11)=0,"",IF(A11="","Add ID; ","")&amp;IF(AND(A11&lt;&gt;"",COUNTIF(OversightTable[Oversight ID],A11)&gt;1),"Duplicate ID; ","")&amp;IF(B11="","Add claim link; ",IF(COUNTIF(ClaimsTable[Claim ID],B11)=0,"Unknown claim; ",""))&amp;IF(C11="","Record proposal; ","")&amp;IF(D11="","Record information; ","")&amp;IF(E11="","Assign reviewer; ","")&amp;IF(F11="","Record authority; ","")&amp;IF(G11="","Record action; ","")&amp;IF(H11="","Record reason; ","")&amp;IF(I11="","Verify effect; ","")&amp;IF(J11="","Link evidence; ","")&amp;IF(L11="","Record human action time; ","")&amp;IF(AND(J11&lt;&gt;"",COUNTIFS(EvidenceTable[Evidence ID],J11,EvidenceTable[Claim ID],B11)=0),"Evidence not linked to claim; ","")&amp;IF(AND(I11&lt;&gt;"Not verified",I11&lt;&gt;"",M11=""),"Record effect confirmation time; ","")&amp;IF(AND(G11="Escalate",N11=""),"Assign escalation owner; ","")&amp;IF(AND(OR(G11="Hold",G11="Escalate",I11="Not achieved"),O11=""),"Record follow-up; ",""))</f>
      </c>
    </row>
    <row r="12" ht="46" customHeight="1">
      <c r="A12" s="11"/>
      <c r="B12" s="11"/>
      <c r="C12" s="11"/>
      <c r="D12" s="11"/>
      <c r="E12" s="11"/>
      <c r="F12" s="11"/>
      <c r="G12" s="11"/>
      <c r="H12" s="11"/>
      <c r="I12" s="11"/>
      <c r="J12" s="11"/>
      <c r="K12" s="24"/>
      <c r="L12" s="24"/>
      <c r="M12" s="24"/>
      <c r="N12" s="11"/>
      <c r="O12" s="11"/>
      <c r="P12" s="22" t="str">
        <f>IF(COUNTA(A12:O12)=0,"",IF(A12="","Add ID; ","")&amp;IF(AND(A12&lt;&gt;"",COUNTIF(OversightTable[Oversight ID],A12)&gt;1),"Duplicate ID; ","")&amp;IF(B12="","Add claim link; ",IF(COUNTIF(ClaimsTable[Claim ID],B12)=0,"Unknown claim; ",""))&amp;IF(C12="","Record proposal; ","")&amp;IF(D12="","Record information; ","")&amp;IF(E12="","Assign reviewer; ","")&amp;IF(F12="","Record authority; ","")&amp;IF(G12="","Record action; ","")&amp;IF(H12="","Record reason; ","")&amp;IF(I12="","Verify effect; ","")&amp;IF(J12="","Link evidence; ","")&amp;IF(L12="","Record human action time; ","")&amp;IF(AND(J12&lt;&gt;"",COUNTIFS(EvidenceTable[Evidence ID],J12,EvidenceTable[Claim ID],B12)=0),"Evidence not linked to claim; ","")&amp;IF(AND(I12&lt;&gt;"Not verified",I12&lt;&gt;"",M12=""),"Record effect confirmation time; ","")&amp;IF(AND(G12="Escalate",N12=""),"Assign escalation owner; ","")&amp;IF(AND(OR(G12="Hold",G12="Escalate",I12="Not achieved"),O12=""),"Record follow-up; ",""))</f>
      </c>
    </row>
    <row r="13" ht="46" customHeight="1">
      <c r="A13" s="11"/>
      <c r="B13" s="11"/>
      <c r="C13" s="11"/>
      <c r="D13" s="11"/>
      <c r="E13" s="11"/>
      <c r="F13" s="11"/>
      <c r="G13" s="11"/>
      <c r="H13" s="11"/>
      <c r="I13" s="11"/>
      <c r="J13" s="11"/>
      <c r="K13" s="24"/>
      <c r="L13" s="24"/>
      <c r="M13" s="24"/>
      <c r="N13" s="11"/>
      <c r="O13" s="11"/>
      <c r="P13" s="22" t="str">
        <f>IF(COUNTA(A13:O13)=0,"",IF(A13="","Add ID; ","")&amp;IF(AND(A13&lt;&gt;"",COUNTIF(OversightTable[Oversight ID],A13)&gt;1),"Duplicate ID; ","")&amp;IF(B13="","Add claim link; ",IF(COUNTIF(ClaimsTable[Claim ID],B13)=0,"Unknown claim; ",""))&amp;IF(C13="","Record proposal; ","")&amp;IF(D13="","Record information; ","")&amp;IF(E13="","Assign reviewer; ","")&amp;IF(F13="","Record authority; ","")&amp;IF(G13="","Record action; ","")&amp;IF(H13="","Record reason; ","")&amp;IF(I13="","Verify effect; ","")&amp;IF(J13="","Link evidence; ","")&amp;IF(L13="","Record human action time; ","")&amp;IF(AND(J13&lt;&gt;"",COUNTIFS(EvidenceTable[Evidence ID],J13,EvidenceTable[Claim ID],B13)=0),"Evidence not linked to claim; ","")&amp;IF(AND(I13&lt;&gt;"Not verified",I13&lt;&gt;"",M13=""),"Record effect confirmation time; ","")&amp;IF(AND(G13="Escalate",N13=""),"Assign escalation owner; ","")&amp;IF(AND(OR(G13="Hold",G13="Escalate",I13="Not achieved"),O13=""),"Record follow-up; ",""))</f>
      </c>
    </row>
    <row r="14" ht="46" customHeight="1">
      <c r="A14" s="11"/>
      <c r="B14" s="11"/>
      <c r="C14" s="11"/>
      <c r="D14" s="11"/>
      <c r="E14" s="11"/>
      <c r="F14" s="11"/>
      <c r="G14" s="11"/>
      <c r="H14" s="11"/>
      <c r="I14" s="11"/>
      <c r="J14" s="11"/>
      <c r="K14" s="24"/>
      <c r="L14" s="24"/>
      <c r="M14" s="24"/>
      <c r="N14" s="11"/>
      <c r="O14" s="11"/>
      <c r="P14" s="22" t="str">
        <f>IF(COUNTA(A14:O14)=0,"",IF(A14="","Add ID; ","")&amp;IF(AND(A14&lt;&gt;"",COUNTIF(OversightTable[Oversight ID],A14)&gt;1),"Duplicate ID; ","")&amp;IF(B14="","Add claim link; ",IF(COUNTIF(ClaimsTable[Claim ID],B14)=0,"Unknown claim; ",""))&amp;IF(C14="","Record proposal; ","")&amp;IF(D14="","Record information; ","")&amp;IF(E14="","Assign reviewer; ","")&amp;IF(F14="","Record authority; ","")&amp;IF(G14="","Record action; ","")&amp;IF(H14="","Record reason; ","")&amp;IF(I14="","Verify effect; ","")&amp;IF(J14="","Link evidence; ","")&amp;IF(L14="","Record human action time; ","")&amp;IF(AND(J14&lt;&gt;"",COUNTIFS(EvidenceTable[Evidence ID],J14,EvidenceTable[Claim ID],B14)=0),"Evidence not linked to claim; ","")&amp;IF(AND(I14&lt;&gt;"Not verified",I14&lt;&gt;"",M14=""),"Record effect confirmation time; ","")&amp;IF(AND(G14="Escalate",N14=""),"Assign escalation owner; ","")&amp;IF(AND(OR(G14="Hold",G14="Escalate",I14="Not achieved"),O14=""),"Record follow-up; ",""))</f>
      </c>
    </row>
    <row r="15" ht="46" customHeight="1">
      <c r="A15" s="11"/>
      <c r="B15" s="11"/>
      <c r="C15" s="11"/>
      <c r="D15" s="11"/>
      <c r="E15" s="11"/>
      <c r="F15" s="11"/>
      <c r="G15" s="11"/>
      <c r="H15" s="11"/>
      <c r="I15" s="11"/>
      <c r="J15" s="11"/>
      <c r="K15" s="24"/>
      <c r="L15" s="24"/>
      <c r="M15" s="24"/>
      <c r="N15" s="11"/>
      <c r="O15" s="11"/>
      <c r="P15" s="22" t="str">
        <f>IF(COUNTA(A15:O15)=0,"",IF(A15="","Add ID; ","")&amp;IF(AND(A15&lt;&gt;"",COUNTIF(OversightTable[Oversight ID],A15)&gt;1),"Duplicate ID; ","")&amp;IF(B15="","Add claim link; ",IF(COUNTIF(ClaimsTable[Claim ID],B15)=0,"Unknown claim; ",""))&amp;IF(C15="","Record proposal; ","")&amp;IF(D15="","Record information; ","")&amp;IF(E15="","Assign reviewer; ","")&amp;IF(F15="","Record authority; ","")&amp;IF(G15="","Record action; ","")&amp;IF(H15="","Record reason; ","")&amp;IF(I15="","Verify effect; ","")&amp;IF(J15="","Link evidence; ","")&amp;IF(L15="","Record human action time; ","")&amp;IF(AND(J15&lt;&gt;"",COUNTIFS(EvidenceTable[Evidence ID],J15,EvidenceTable[Claim ID],B15)=0),"Evidence not linked to claim; ","")&amp;IF(AND(I15&lt;&gt;"Not verified",I15&lt;&gt;"",M15=""),"Record effect confirmation time; ","")&amp;IF(AND(G15="Escalate",N15=""),"Assign escalation owner; ","")&amp;IF(AND(OR(G15="Hold",G15="Escalate",I15="Not achieved"),O15=""),"Record follow-up; ",""))</f>
      </c>
    </row>
    <row r="16" ht="46" customHeight="1">
      <c r="A16" s="11"/>
      <c r="B16" s="11"/>
      <c r="C16" s="11"/>
      <c r="D16" s="11"/>
      <c r="E16" s="11"/>
      <c r="F16" s="11"/>
      <c r="G16" s="11"/>
      <c r="H16" s="11"/>
      <c r="I16" s="11"/>
      <c r="J16" s="11"/>
      <c r="K16" s="24"/>
      <c r="L16" s="24"/>
      <c r="M16" s="24"/>
      <c r="N16" s="11"/>
      <c r="O16" s="11"/>
      <c r="P16" s="22" t="str">
        <f>IF(COUNTA(A16:O16)=0,"",IF(A16="","Add ID; ","")&amp;IF(AND(A16&lt;&gt;"",COUNTIF(OversightTable[Oversight ID],A16)&gt;1),"Duplicate ID; ","")&amp;IF(B16="","Add claim link; ",IF(COUNTIF(ClaimsTable[Claim ID],B16)=0,"Unknown claim; ",""))&amp;IF(C16="","Record proposal; ","")&amp;IF(D16="","Record information; ","")&amp;IF(E16="","Assign reviewer; ","")&amp;IF(F16="","Record authority; ","")&amp;IF(G16="","Record action; ","")&amp;IF(H16="","Record reason; ","")&amp;IF(I16="","Verify effect; ","")&amp;IF(J16="","Link evidence; ","")&amp;IF(L16="","Record human action time; ","")&amp;IF(AND(J16&lt;&gt;"",COUNTIFS(EvidenceTable[Evidence ID],J16,EvidenceTable[Claim ID],B16)=0),"Evidence not linked to claim; ","")&amp;IF(AND(I16&lt;&gt;"Not verified",I16&lt;&gt;"",M16=""),"Record effect confirmation time; ","")&amp;IF(AND(G16="Escalate",N16=""),"Assign escalation owner; ","")&amp;IF(AND(OR(G16="Hold",G16="Escalate",I16="Not achieved"),O16=""),"Record follow-up; ",""))</f>
      </c>
    </row>
    <row r="17" ht="46" customHeight="1">
      <c r="A17" s="11"/>
      <c r="B17" s="11"/>
      <c r="C17" s="11"/>
      <c r="D17" s="11"/>
      <c r="E17" s="11"/>
      <c r="F17" s="11"/>
      <c r="G17" s="11"/>
      <c r="H17" s="11"/>
      <c r="I17" s="11"/>
      <c r="J17" s="11"/>
      <c r="K17" s="24"/>
      <c r="L17" s="24"/>
      <c r="M17" s="24"/>
      <c r="N17" s="11"/>
      <c r="O17" s="11"/>
      <c r="P17" s="22" t="str">
        <f>IF(COUNTA(A17:O17)=0,"",IF(A17="","Add ID; ","")&amp;IF(AND(A17&lt;&gt;"",COUNTIF(OversightTable[Oversight ID],A17)&gt;1),"Duplicate ID; ","")&amp;IF(B17="","Add claim link; ",IF(COUNTIF(ClaimsTable[Claim ID],B17)=0,"Unknown claim; ",""))&amp;IF(C17="","Record proposal; ","")&amp;IF(D17="","Record information; ","")&amp;IF(E17="","Assign reviewer; ","")&amp;IF(F17="","Record authority; ","")&amp;IF(G17="","Record action; ","")&amp;IF(H17="","Record reason; ","")&amp;IF(I17="","Verify effect; ","")&amp;IF(J17="","Link evidence; ","")&amp;IF(L17="","Record human action time; ","")&amp;IF(AND(J17&lt;&gt;"",COUNTIFS(EvidenceTable[Evidence ID],J17,EvidenceTable[Claim ID],B17)=0),"Evidence not linked to claim; ","")&amp;IF(AND(I17&lt;&gt;"Not verified",I17&lt;&gt;"",M17=""),"Record effect confirmation time; ","")&amp;IF(AND(G17="Escalate",N17=""),"Assign escalation owner; ","")&amp;IF(AND(OR(G17="Hold",G17="Escalate",I17="Not achieved"),O17=""),"Record follow-up; ",""))</f>
      </c>
    </row>
    <row r="18" ht="46" customHeight="1">
      <c r="A18" s="11"/>
      <c r="B18" s="11"/>
      <c r="C18" s="11"/>
      <c r="D18" s="11"/>
      <c r="E18" s="11"/>
      <c r="F18" s="11"/>
      <c r="G18" s="11"/>
      <c r="H18" s="11"/>
      <c r="I18" s="11"/>
      <c r="J18" s="11"/>
      <c r="K18" s="24"/>
      <c r="L18" s="24"/>
      <c r="M18" s="24"/>
      <c r="N18" s="11"/>
      <c r="O18" s="11"/>
      <c r="P18" s="22" t="str">
        <f>IF(COUNTA(A18:O18)=0,"",IF(A18="","Add ID; ","")&amp;IF(AND(A18&lt;&gt;"",COUNTIF(OversightTable[Oversight ID],A18)&gt;1),"Duplicate ID; ","")&amp;IF(B18="","Add claim link; ",IF(COUNTIF(ClaimsTable[Claim ID],B18)=0,"Unknown claim; ",""))&amp;IF(C18="","Record proposal; ","")&amp;IF(D18="","Record information; ","")&amp;IF(E18="","Assign reviewer; ","")&amp;IF(F18="","Record authority; ","")&amp;IF(G18="","Record action; ","")&amp;IF(H18="","Record reason; ","")&amp;IF(I18="","Verify effect; ","")&amp;IF(J18="","Link evidence; ","")&amp;IF(L18="","Record human action time; ","")&amp;IF(AND(J18&lt;&gt;"",COUNTIFS(EvidenceTable[Evidence ID],J18,EvidenceTable[Claim ID],B18)=0),"Evidence not linked to claim; ","")&amp;IF(AND(I18&lt;&gt;"Not verified",I18&lt;&gt;"",M18=""),"Record effect confirmation time; ","")&amp;IF(AND(G18="Escalate",N18=""),"Assign escalation owner; ","")&amp;IF(AND(OR(G18="Hold",G18="Escalate",I18="Not achieved"),O18=""),"Record follow-up; ",""))</f>
      </c>
    </row>
    <row r="19" ht="46" customHeight="1">
      <c r="A19" s="11"/>
      <c r="B19" s="11"/>
      <c r="C19" s="11"/>
      <c r="D19" s="11"/>
      <c r="E19" s="11"/>
      <c r="F19" s="11"/>
      <c r="G19" s="11"/>
      <c r="H19" s="11"/>
      <c r="I19" s="11"/>
      <c r="J19" s="11"/>
      <c r="K19" s="24"/>
      <c r="L19" s="24"/>
      <c r="M19" s="24"/>
      <c r="N19" s="11"/>
      <c r="O19" s="11"/>
      <c r="P19" s="22" t="str">
        <f>IF(COUNTA(A19:O19)=0,"",IF(A19="","Add ID; ","")&amp;IF(AND(A19&lt;&gt;"",COUNTIF(OversightTable[Oversight ID],A19)&gt;1),"Duplicate ID; ","")&amp;IF(B19="","Add claim link; ",IF(COUNTIF(ClaimsTable[Claim ID],B19)=0,"Unknown claim; ",""))&amp;IF(C19="","Record proposal; ","")&amp;IF(D19="","Record information; ","")&amp;IF(E19="","Assign reviewer; ","")&amp;IF(F19="","Record authority; ","")&amp;IF(G19="","Record action; ","")&amp;IF(H19="","Record reason; ","")&amp;IF(I19="","Verify effect; ","")&amp;IF(J19="","Link evidence; ","")&amp;IF(L19="","Record human action time; ","")&amp;IF(AND(J19&lt;&gt;"",COUNTIFS(EvidenceTable[Evidence ID],J19,EvidenceTable[Claim ID],B19)=0),"Evidence not linked to claim; ","")&amp;IF(AND(I19&lt;&gt;"Not verified",I19&lt;&gt;"",M19=""),"Record effect confirmation time; ","")&amp;IF(AND(G19="Escalate",N19=""),"Assign escalation owner; ","")&amp;IF(AND(OR(G19="Hold",G19="Escalate",I19="Not achieved"),O19=""),"Record follow-up; ",""))</f>
      </c>
    </row>
    <row r="20" ht="46" customHeight="1">
      <c r="A20" s="11"/>
      <c r="B20" s="11"/>
      <c r="C20" s="11"/>
      <c r="D20" s="11"/>
      <c r="E20" s="11"/>
      <c r="F20" s="11"/>
      <c r="G20" s="11"/>
      <c r="H20" s="11"/>
      <c r="I20" s="11"/>
      <c r="J20" s="11"/>
      <c r="K20" s="24"/>
      <c r="L20" s="24"/>
      <c r="M20" s="24"/>
      <c r="N20" s="11"/>
      <c r="O20" s="11"/>
      <c r="P20" s="22" t="str">
        <f>IF(COUNTA(A20:O20)=0,"",IF(A20="","Add ID; ","")&amp;IF(AND(A20&lt;&gt;"",COUNTIF(OversightTable[Oversight ID],A20)&gt;1),"Duplicate ID; ","")&amp;IF(B20="","Add claim link; ",IF(COUNTIF(ClaimsTable[Claim ID],B20)=0,"Unknown claim; ",""))&amp;IF(C20="","Record proposal; ","")&amp;IF(D20="","Record information; ","")&amp;IF(E20="","Assign reviewer; ","")&amp;IF(F20="","Record authority; ","")&amp;IF(G20="","Record action; ","")&amp;IF(H20="","Record reason; ","")&amp;IF(I20="","Verify effect; ","")&amp;IF(J20="","Link evidence; ","")&amp;IF(L20="","Record human action time; ","")&amp;IF(AND(J20&lt;&gt;"",COUNTIFS(EvidenceTable[Evidence ID],J20,EvidenceTable[Claim ID],B20)=0),"Evidence not linked to claim; ","")&amp;IF(AND(I20&lt;&gt;"Not verified",I20&lt;&gt;"",M20=""),"Record effect confirmation time; ","")&amp;IF(AND(G20="Escalate",N20=""),"Assign escalation owner; ","")&amp;IF(AND(OR(G20="Hold",G20="Escalate",I20="Not achieved"),O20=""),"Record follow-up; ",""))</f>
      </c>
    </row>
    <row r="21" ht="46" customHeight="1">
      <c r="A21" s="11"/>
      <c r="B21" s="11"/>
      <c r="C21" s="11"/>
      <c r="D21" s="11"/>
      <c r="E21" s="11"/>
      <c r="F21" s="11"/>
      <c r="G21" s="11"/>
      <c r="H21" s="11"/>
      <c r="I21" s="11"/>
      <c r="J21" s="11"/>
      <c r="K21" s="24"/>
      <c r="L21" s="24"/>
      <c r="M21" s="24"/>
      <c r="N21" s="11"/>
      <c r="O21" s="11"/>
      <c r="P21" s="22" t="str">
        <f>IF(COUNTA(A21:O21)=0,"",IF(A21="","Add ID; ","")&amp;IF(AND(A21&lt;&gt;"",COUNTIF(OversightTable[Oversight ID],A21)&gt;1),"Duplicate ID; ","")&amp;IF(B21="","Add claim link; ",IF(COUNTIF(ClaimsTable[Claim ID],B21)=0,"Unknown claim; ",""))&amp;IF(C21="","Record proposal; ","")&amp;IF(D21="","Record information; ","")&amp;IF(E21="","Assign reviewer; ","")&amp;IF(F21="","Record authority; ","")&amp;IF(G21="","Record action; ","")&amp;IF(H21="","Record reason; ","")&amp;IF(I21="","Verify effect; ","")&amp;IF(J21="","Link evidence; ","")&amp;IF(L21="","Record human action time; ","")&amp;IF(AND(J21&lt;&gt;"",COUNTIFS(EvidenceTable[Evidence ID],J21,EvidenceTable[Claim ID],B21)=0),"Evidence not linked to claim; ","")&amp;IF(AND(I21&lt;&gt;"Not verified",I21&lt;&gt;"",M21=""),"Record effect confirmation time; ","")&amp;IF(AND(G21="Escalate",N21=""),"Assign escalation owner; ","")&amp;IF(AND(OR(G21="Hold",G21="Escalate",I21="Not achieved"),O21=""),"Record follow-up; ",""))</f>
      </c>
    </row>
    <row r="22" ht="46" customHeight="1">
      <c r="A22" s="11"/>
      <c r="B22" s="11"/>
      <c r="C22" s="11"/>
      <c r="D22" s="11"/>
      <c r="E22" s="11"/>
      <c r="F22" s="11"/>
      <c r="G22" s="11"/>
      <c r="H22" s="11"/>
      <c r="I22" s="11"/>
      <c r="J22" s="11"/>
      <c r="K22" s="24"/>
      <c r="L22" s="24"/>
      <c r="M22" s="24"/>
      <c r="N22" s="11"/>
      <c r="O22" s="11"/>
      <c r="P22" s="22" t="str">
        <f>IF(COUNTA(A22:O22)=0,"",IF(A22="","Add ID; ","")&amp;IF(AND(A22&lt;&gt;"",COUNTIF(OversightTable[Oversight ID],A22)&gt;1),"Duplicate ID; ","")&amp;IF(B22="","Add claim link; ",IF(COUNTIF(ClaimsTable[Claim ID],B22)=0,"Unknown claim; ",""))&amp;IF(C22="","Record proposal; ","")&amp;IF(D22="","Record information; ","")&amp;IF(E22="","Assign reviewer; ","")&amp;IF(F22="","Record authority; ","")&amp;IF(G22="","Record action; ","")&amp;IF(H22="","Record reason; ","")&amp;IF(I22="","Verify effect; ","")&amp;IF(J22="","Link evidence; ","")&amp;IF(L22="","Record human action time; ","")&amp;IF(AND(J22&lt;&gt;"",COUNTIFS(EvidenceTable[Evidence ID],J22,EvidenceTable[Claim ID],B22)=0),"Evidence not linked to claim; ","")&amp;IF(AND(I22&lt;&gt;"Not verified",I22&lt;&gt;"",M22=""),"Record effect confirmation time; ","")&amp;IF(AND(G22="Escalate",N22=""),"Assign escalation owner; ","")&amp;IF(AND(OR(G22="Hold",G22="Escalate",I22="Not achieved"),O22=""),"Record follow-up; ",""))</f>
      </c>
    </row>
    <row r="23" ht="46" customHeight="1">
      <c r="A23" s="11"/>
      <c r="B23" s="11"/>
      <c r="C23" s="11"/>
      <c r="D23" s="11"/>
      <c r="E23" s="11"/>
      <c r="F23" s="11"/>
      <c r="G23" s="11"/>
      <c r="H23" s="11"/>
      <c r="I23" s="11"/>
      <c r="J23" s="11"/>
      <c r="K23" s="24"/>
      <c r="L23" s="24"/>
      <c r="M23" s="24"/>
      <c r="N23" s="11"/>
      <c r="O23" s="11"/>
      <c r="P23" s="22" t="str">
        <f>IF(COUNTA(A23:O23)=0,"",IF(A23="","Add ID; ","")&amp;IF(AND(A23&lt;&gt;"",COUNTIF(OversightTable[Oversight ID],A23)&gt;1),"Duplicate ID; ","")&amp;IF(B23="","Add claim link; ",IF(COUNTIF(ClaimsTable[Claim ID],B23)=0,"Unknown claim; ",""))&amp;IF(C23="","Record proposal; ","")&amp;IF(D23="","Record information; ","")&amp;IF(E23="","Assign reviewer; ","")&amp;IF(F23="","Record authority; ","")&amp;IF(G23="","Record action; ","")&amp;IF(H23="","Record reason; ","")&amp;IF(I23="","Verify effect; ","")&amp;IF(J23="","Link evidence; ","")&amp;IF(L23="","Record human action time; ","")&amp;IF(AND(J23&lt;&gt;"",COUNTIFS(EvidenceTable[Evidence ID],J23,EvidenceTable[Claim ID],B23)=0),"Evidence not linked to claim; ","")&amp;IF(AND(I23&lt;&gt;"Not verified",I23&lt;&gt;"",M23=""),"Record effect confirmation time; ","")&amp;IF(AND(G23="Escalate",N23=""),"Assign escalation owner; ","")&amp;IF(AND(OR(G23="Hold",G23="Escalate",I23="Not achieved"),O23=""),"Record follow-up; ",""))</f>
      </c>
    </row>
    <row r="24" ht="46" customHeight="1">
      <c r="A24" s="11"/>
      <c r="B24" s="11"/>
      <c r="C24" s="11"/>
      <c r="D24" s="11"/>
      <c r="E24" s="11"/>
      <c r="F24" s="11"/>
      <c r="G24" s="11"/>
      <c r="H24" s="11"/>
      <c r="I24" s="11"/>
      <c r="J24" s="11"/>
      <c r="K24" s="24"/>
      <c r="L24" s="24"/>
      <c r="M24" s="24"/>
      <c r="N24" s="11"/>
      <c r="O24" s="11"/>
      <c r="P24" s="22" t="str">
        <f>IF(COUNTA(A24:O24)=0,"",IF(A24="","Add ID; ","")&amp;IF(AND(A24&lt;&gt;"",COUNTIF(OversightTable[Oversight ID],A24)&gt;1),"Duplicate ID; ","")&amp;IF(B24="","Add claim link; ",IF(COUNTIF(ClaimsTable[Claim ID],B24)=0,"Unknown claim; ",""))&amp;IF(C24="","Record proposal; ","")&amp;IF(D24="","Record information; ","")&amp;IF(E24="","Assign reviewer; ","")&amp;IF(F24="","Record authority; ","")&amp;IF(G24="","Record action; ","")&amp;IF(H24="","Record reason; ","")&amp;IF(I24="","Verify effect; ","")&amp;IF(J24="","Link evidence; ","")&amp;IF(L24="","Record human action time; ","")&amp;IF(AND(J24&lt;&gt;"",COUNTIFS(EvidenceTable[Evidence ID],J24,EvidenceTable[Claim ID],B24)=0),"Evidence not linked to claim; ","")&amp;IF(AND(I24&lt;&gt;"Not verified",I24&lt;&gt;"",M24=""),"Record effect confirmation time; ","")&amp;IF(AND(G24="Escalate",N24=""),"Assign escalation owner; ","")&amp;IF(AND(OR(G24="Hold",G24="Escalate",I24="Not achieved"),O24=""),"Record follow-up; ",""))</f>
      </c>
    </row>
    <row r="25" ht="46" customHeight="1">
      <c r="A25" s="11"/>
      <c r="B25" s="11"/>
      <c r="C25" s="11"/>
      <c r="D25" s="11"/>
      <c r="E25" s="11"/>
      <c r="F25" s="11"/>
      <c r="G25" s="11"/>
      <c r="H25" s="11"/>
      <c r="I25" s="11"/>
      <c r="J25" s="11"/>
      <c r="K25" s="24"/>
      <c r="L25" s="24"/>
      <c r="M25" s="24"/>
      <c r="N25" s="11"/>
      <c r="O25" s="11"/>
      <c r="P25" s="22" t="str">
        <f>IF(COUNTA(A25:O25)=0,"",IF(A25="","Add ID; ","")&amp;IF(AND(A25&lt;&gt;"",COUNTIF(OversightTable[Oversight ID],A25)&gt;1),"Duplicate ID; ","")&amp;IF(B25="","Add claim link; ",IF(COUNTIF(ClaimsTable[Claim ID],B25)=0,"Unknown claim; ",""))&amp;IF(C25="","Record proposal; ","")&amp;IF(D25="","Record information; ","")&amp;IF(E25="","Assign reviewer; ","")&amp;IF(F25="","Record authority; ","")&amp;IF(G25="","Record action; ","")&amp;IF(H25="","Record reason; ","")&amp;IF(I25="","Verify effect; ","")&amp;IF(J25="","Link evidence; ","")&amp;IF(L25="","Record human action time; ","")&amp;IF(AND(J25&lt;&gt;"",COUNTIFS(EvidenceTable[Evidence ID],J25,EvidenceTable[Claim ID],B25)=0),"Evidence not linked to claim; ","")&amp;IF(AND(I25&lt;&gt;"Not verified",I25&lt;&gt;"",M25=""),"Record effect confirmation time; ","")&amp;IF(AND(G25="Escalate",N25=""),"Assign escalation owner; ","")&amp;IF(AND(OR(G25="Hold",G25="Escalate",I25="Not achieved"),O25=""),"Record follow-up; ",""))</f>
      </c>
    </row>
    <row r="26" ht="46" customHeight="1">
      <c r="A26" s="11"/>
      <c r="B26" s="11"/>
      <c r="C26" s="11"/>
      <c r="D26" s="11"/>
      <c r="E26" s="11"/>
      <c r="F26" s="11"/>
      <c r="G26" s="11"/>
      <c r="H26" s="11"/>
      <c r="I26" s="11"/>
      <c r="J26" s="11"/>
      <c r="K26" s="24"/>
      <c r="L26" s="24"/>
      <c r="M26" s="24"/>
      <c r="N26" s="11"/>
      <c r="O26" s="11"/>
      <c r="P26" s="22" t="str">
        <f>IF(COUNTA(A26:O26)=0,"",IF(A26="","Add ID; ","")&amp;IF(AND(A26&lt;&gt;"",COUNTIF(OversightTable[Oversight ID],A26)&gt;1),"Duplicate ID; ","")&amp;IF(B26="","Add claim link; ",IF(COUNTIF(ClaimsTable[Claim ID],B26)=0,"Unknown claim; ",""))&amp;IF(C26="","Record proposal; ","")&amp;IF(D26="","Record information; ","")&amp;IF(E26="","Assign reviewer; ","")&amp;IF(F26="","Record authority; ","")&amp;IF(G26="","Record action; ","")&amp;IF(H26="","Record reason; ","")&amp;IF(I26="","Verify effect; ","")&amp;IF(J26="","Link evidence; ","")&amp;IF(L26="","Record human action time; ","")&amp;IF(AND(J26&lt;&gt;"",COUNTIFS(EvidenceTable[Evidence ID],J26,EvidenceTable[Claim ID],B26)=0),"Evidence not linked to claim; ","")&amp;IF(AND(I26&lt;&gt;"Not verified",I26&lt;&gt;"",M26=""),"Record effect confirmation time; ","")&amp;IF(AND(G26="Escalate",N26=""),"Assign escalation owner; ","")&amp;IF(AND(OR(G26="Hold",G26="Escalate",I26="Not achieved"),O26=""),"Record follow-up; ",""))</f>
      </c>
    </row>
    <row r="27" ht="46" customHeight="1">
      <c r="A27" s="11"/>
      <c r="B27" s="11"/>
      <c r="C27" s="11"/>
      <c r="D27" s="11"/>
      <c r="E27" s="11"/>
      <c r="F27" s="11"/>
      <c r="G27" s="11"/>
      <c r="H27" s="11"/>
      <c r="I27" s="11"/>
      <c r="J27" s="11"/>
      <c r="K27" s="24"/>
      <c r="L27" s="24"/>
      <c r="M27" s="24"/>
      <c r="N27" s="11"/>
      <c r="O27" s="11"/>
      <c r="P27" s="22" t="str">
        <f>IF(COUNTA(A27:O27)=0,"",IF(A27="","Add ID; ","")&amp;IF(AND(A27&lt;&gt;"",COUNTIF(OversightTable[Oversight ID],A27)&gt;1),"Duplicate ID; ","")&amp;IF(B27="","Add claim link; ",IF(COUNTIF(ClaimsTable[Claim ID],B27)=0,"Unknown claim; ",""))&amp;IF(C27="","Record proposal; ","")&amp;IF(D27="","Record information; ","")&amp;IF(E27="","Assign reviewer; ","")&amp;IF(F27="","Record authority; ","")&amp;IF(G27="","Record action; ","")&amp;IF(H27="","Record reason; ","")&amp;IF(I27="","Verify effect; ","")&amp;IF(J27="","Link evidence; ","")&amp;IF(L27="","Record human action time; ","")&amp;IF(AND(J27&lt;&gt;"",COUNTIFS(EvidenceTable[Evidence ID],J27,EvidenceTable[Claim ID],B27)=0),"Evidence not linked to claim; ","")&amp;IF(AND(I27&lt;&gt;"Not verified",I27&lt;&gt;"",M27=""),"Record effect confirmation time; ","")&amp;IF(AND(G27="Escalate",N27=""),"Assign escalation owner; ","")&amp;IF(AND(OR(G27="Hold",G27="Escalate",I27="Not achieved"),O27=""),"Record follow-up; ",""))</f>
      </c>
    </row>
    <row r="28" ht="46" customHeight="1">
      <c r="A28" s="11"/>
      <c r="B28" s="11"/>
      <c r="C28" s="11"/>
      <c r="D28" s="11"/>
      <c r="E28" s="11"/>
      <c r="F28" s="11"/>
      <c r="G28" s="11"/>
      <c r="H28" s="11"/>
      <c r="I28" s="11"/>
      <c r="J28" s="11"/>
      <c r="K28" s="24"/>
      <c r="L28" s="24"/>
      <c r="M28" s="24"/>
      <c r="N28" s="11"/>
      <c r="O28" s="11"/>
      <c r="P28" s="22" t="str">
        <f>IF(COUNTA(A28:O28)=0,"",IF(A28="","Add ID; ","")&amp;IF(AND(A28&lt;&gt;"",COUNTIF(OversightTable[Oversight ID],A28)&gt;1),"Duplicate ID; ","")&amp;IF(B28="","Add claim link; ",IF(COUNTIF(ClaimsTable[Claim ID],B28)=0,"Unknown claim; ",""))&amp;IF(C28="","Record proposal; ","")&amp;IF(D28="","Record information; ","")&amp;IF(E28="","Assign reviewer; ","")&amp;IF(F28="","Record authority; ","")&amp;IF(G28="","Record action; ","")&amp;IF(H28="","Record reason; ","")&amp;IF(I28="","Verify effect; ","")&amp;IF(J28="","Link evidence; ","")&amp;IF(L28="","Record human action time; ","")&amp;IF(AND(J28&lt;&gt;"",COUNTIFS(EvidenceTable[Evidence ID],J28,EvidenceTable[Claim ID],B28)=0),"Evidence not linked to claim; ","")&amp;IF(AND(I28&lt;&gt;"Not verified",I28&lt;&gt;"",M28=""),"Record effect confirmation time; ","")&amp;IF(AND(G28="Escalate",N28=""),"Assign escalation owner; ","")&amp;IF(AND(OR(G28="Hold",G28="Escalate",I28="Not achieved"),O28=""),"Record follow-up; ",""))</f>
      </c>
    </row>
    <row r="29" ht="46" customHeight="1">
      <c r="A29" s="11"/>
      <c r="B29" s="11"/>
      <c r="C29" s="11"/>
      <c r="D29" s="11"/>
      <c r="E29" s="11"/>
      <c r="F29" s="11"/>
      <c r="G29" s="11"/>
      <c r="H29" s="11"/>
      <c r="I29" s="11"/>
      <c r="J29" s="11"/>
      <c r="K29" s="24"/>
      <c r="L29" s="24"/>
      <c r="M29" s="24"/>
      <c r="N29" s="11"/>
      <c r="O29" s="11"/>
      <c r="P29" s="22" t="str">
        <f>IF(COUNTA(A29:O29)=0,"",IF(A29="","Add ID; ","")&amp;IF(AND(A29&lt;&gt;"",COUNTIF(OversightTable[Oversight ID],A29)&gt;1),"Duplicate ID; ","")&amp;IF(B29="","Add claim link; ",IF(COUNTIF(ClaimsTable[Claim ID],B29)=0,"Unknown claim; ",""))&amp;IF(C29="","Record proposal; ","")&amp;IF(D29="","Record information; ","")&amp;IF(E29="","Assign reviewer; ","")&amp;IF(F29="","Record authority; ","")&amp;IF(G29="","Record action; ","")&amp;IF(H29="","Record reason; ","")&amp;IF(I29="","Verify effect; ","")&amp;IF(J29="","Link evidence; ","")&amp;IF(L29="","Record human action time; ","")&amp;IF(AND(J29&lt;&gt;"",COUNTIFS(EvidenceTable[Evidence ID],J29,EvidenceTable[Claim ID],B29)=0),"Evidence not linked to claim; ","")&amp;IF(AND(I29&lt;&gt;"Not verified",I29&lt;&gt;"",M29=""),"Record effect confirmation time; ","")&amp;IF(AND(G29="Escalate",N29=""),"Assign escalation owner; ","")&amp;IF(AND(OR(G29="Hold",G29="Escalate",I29="Not achieved"),O29=""),"Record follow-up; ",""))</f>
      </c>
    </row>
    <row r="30" ht="46" customHeight="1">
      <c r="A30" s="11"/>
      <c r="B30" s="11"/>
      <c r="C30" s="11"/>
      <c r="D30" s="11"/>
      <c r="E30" s="11"/>
      <c r="F30" s="11"/>
      <c r="G30" s="11"/>
      <c r="H30" s="11"/>
      <c r="I30" s="11"/>
      <c r="J30" s="11"/>
      <c r="K30" s="24"/>
      <c r="L30" s="24"/>
      <c r="M30" s="24"/>
      <c r="N30" s="11"/>
      <c r="O30" s="11"/>
      <c r="P30" s="22" t="str">
        <f>IF(COUNTA(A30:O30)=0,"",IF(A30="","Add ID; ","")&amp;IF(AND(A30&lt;&gt;"",COUNTIF(OversightTable[Oversight ID],A30)&gt;1),"Duplicate ID; ","")&amp;IF(B30="","Add claim link; ",IF(COUNTIF(ClaimsTable[Claim ID],B30)=0,"Unknown claim; ",""))&amp;IF(C30="","Record proposal; ","")&amp;IF(D30="","Record information; ","")&amp;IF(E30="","Assign reviewer; ","")&amp;IF(F30="","Record authority; ","")&amp;IF(G30="","Record action; ","")&amp;IF(H30="","Record reason; ","")&amp;IF(I30="","Verify effect; ","")&amp;IF(J30="","Link evidence; ","")&amp;IF(L30="","Record human action time; ","")&amp;IF(AND(J30&lt;&gt;"",COUNTIFS(EvidenceTable[Evidence ID],J30,EvidenceTable[Claim ID],B30)=0),"Evidence not linked to claim; ","")&amp;IF(AND(I30&lt;&gt;"Not verified",I30&lt;&gt;"",M30=""),"Record effect confirmation time; ","")&amp;IF(AND(G30="Escalate",N30=""),"Assign escalation owner; ","")&amp;IF(AND(OR(G30="Hold",G30="Escalate",I30="Not achieved"),O30=""),"Record follow-up; ",""))</f>
      </c>
    </row>
    <row r="31" ht="46" customHeight="1">
      <c r="A31" s="11"/>
      <c r="B31" s="11"/>
      <c r="C31" s="11"/>
      <c r="D31" s="11"/>
      <c r="E31" s="11"/>
      <c r="F31" s="11"/>
      <c r="G31" s="11"/>
      <c r="H31" s="11"/>
      <c r="I31" s="11"/>
      <c r="J31" s="11"/>
      <c r="K31" s="24"/>
      <c r="L31" s="24"/>
      <c r="M31" s="24"/>
      <c r="N31" s="11"/>
      <c r="O31" s="11"/>
      <c r="P31" s="22" t="str">
        <f>IF(COUNTA(A31:O31)=0,"",IF(A31="","Add ID; ","")&amp;IF(AND(A31&lt;&gt;"",COUNTIF(OversightTable[Oversight ID],A31)&gt;1),"Duplicate ID; ","")&amp;IF(B31="","Add claim link; ",IF(COUNTIF(ClaimsTable[Claim ID],B31)=0,"Unknown claim; ",""))&amp;IF(C31="","Record proposal; ","")&amp;IF(D31="","Record information; ","")&amp;IF(E31="","Assign reviewer; ","")&amp;IF(F31="","Record authority; ","")&amp;IF(G31="","Record action; ","")&amp;IF(H31="","Record reason; ","")&amp;IF(I31="","Verify effect; ","")&amp;IF(J31="","Link evidence; ","")&amp;IF(L31="","Record human action time; ","")&amp;IF(AND(J31&lt;&gt;"",COUNTIFS(EvidenceTable[Evidence ID],J31,EvidenceTable[Claim ID],B31)=0),"Evidence not linked to claim; ","")&amp;IF(AND(I31&lt;&gt;"Not verified",I31&lt;&gt;"",M31=""),"Record effect confirmation time; ","")&amp;IF(AND(G31="Escalate",N31=""),"Assign escalation owner; ","")&amp;IF(AND(OR(G31="Hold",G31="Escalate",I31="Not achieved"),O31=""),"Record follow-up; ",""))</f>
      </c>
    </row>
    <row r="32" ht="46" customHeight="1">
      <c r="A32" s="11"/>
      <c r="B32" s="11"/>
      <c r="C32" s="11"/>
      <c r="D32" s="11"/>
      <c r="E32" s="11"/>
      <c r="F32" s="11"/>
      <c r="G32" s="11"/>
      <c r="H32" s="11"/>
      <c r="I32" s="11"/>
      <c r="J32" s="11"/>
      <c r="K32" s="24"/>
      <c r="L32" s="24"/>
      <c r="M32" s="24"/>
      <c r="N32" s="11"/>
      <c r="O32" s="11"/>
      <c r="P32" s="22" t="str">
        <f>IF(COUNTA(A32:O32)=0,"",IF(A32="","Add ID; ","")&amp;IF(AND(A32&lt;&gt;"",COUNTIF(OversightTable[Oversight ID],A32)&gt;1),"Duplicate ID; ","")&amp;IF(B32="","Add claim link; ",IF(COUNTIF(ClaimsTable[Claim ID],B32)=0,"Unknown claim; ",""))&amp;IF(C32="","Record proposal; ","")&amp;IF(D32="","Record information; ","")&amp;IF(E32="","Assign reviewer; ","")&amp;IF(F32="","Record authority; ","")&amp;IF(G32="","Record action; ","")&amp;IF(H32="","Record reason; ","")&amp;IF(I32="","Verify effect; ","")&amp;IF(J32="","Link evidence; ","")&amp;IF(L32="","Record human action time; ","")&amp;IF(AND(J32&lt;&gt;"",COUNTIFS(EvidenceTable[Evidence ID],J32,EvidenceTable[Claim ID],B32)=0),"Evidence not linked to claim; ","")&amp;IF(AND(I32&lt;&gt;"Not verified",I32&lt;&gt;"",M32=""),"Record effect confirmation time; ","")&amp;IF(AND(G32="Escalate",N32=""),"Assign escalation owner; ","")&amp;IF(AND(OR(G32="Hold",G32="Escalate",I32="Not achieved"),O32=""),"Record follow-up; ",""))</f>
      </c>
    </row>
    <row r="33" ht="46" customHeight="1">
      <c r="A33" s="11"/>
      <c r="B33" s="11"/>
      <c r="C33" s="11"/>
      <c r="D33" s="11"/>
      <c r="E33" s="11"/>
      <c r="F33" s="11"/>
      <c r="G33" s="11"/>
      <c r="H33" s="11"/>
      <c r="I33" s="11"/>
      <c r="J33" s="11"/>
      <c r="K33" s="24"/>
      <c r="L33" s="24"/>
      <c r="M33" s="24"/>
      <c r="N33" s="11"/>
      <c r="O33" s="11"/>
      <c r="P33" s="22" t="str">
        <f>IF(COUNTA(A33:O33)=0,"",IF(A33="","Add ID; ","")&amp;IF(AND(A33&lt;&gt;"",COUNTIF(OversightTable[Oversight ID],A33)&gt;1),"Duplicate ID; ","")&amp;IF(B33="","Add claim link; ",IF(COUNTIF(ClaimsTable[Claim ID],B33)=0,"Unknown claim; ",""))&amp;IF(C33="","Record proposal; ","")&amp;IF(D33="","Record information; ","")&amp;IF(E33="","Assign reviewer; ","")&amp;IF(F33="","Record authority; ","")&amp;IF(G33="","Record action; ","")&amp;IF(H33="","Record reason; ","")&amp;IF(I33="","Verify effect; ","")&amp;IF(J33="","Link evidence; ","")&amp;IF(L33="","Record human action time; ","")&amp;IF(AND(J33&lt;&gt;"",COUNTIFS(EvidenceTable[Evidence ID],J33,EvidenceTable[Claim ID],B33)=0),"Evidence not linked to claim; ","")&amp;IF(AND(I33&lt;&gt;"Not verified",I33&lt;&gt;"",M33=""),"Record effect confirmation time; ","")&amp;IF(AND(G33="Escalate",N33=""),"Assign escalation owner; ","")&amp;IF(AND(OR(G33="Hold",G33="Escalate",I33="Not achieved"),O33=""),"Record follow-up; ",""))</f>
      </c>
    </row>
    <row r="34" ht="46" customHeight="1">
      <c r="A34" s="11"/>
      <c r="B34" s="11"/>
      <c r="C34" s="11"/>
      <c r="D34" s="11"/>
      <c r="E34" s="11"/>
      <c r="F34" s="11"/>
      <c r="G34" s="11"/>
      <c r="H34" s="11"/>
      <c r="I34" s="11"/>
      <c r="J34" s="11"/>
      <c r="K34" s="24"/>
      <c r="L34" s="24"/>
      <c r="M34" s="24"/>
      <c r="N34" s="11"/>
      <c r="O34" s="11"/>
      <c r="P34" s="22" t="str">
        <f>IF(COUNTA(A34:O34)=0,"",IF(A34="","Add ID; ","")&amp;IF(AND(A34&lt;&gt;"",COUNTIF(OversightTable[Oversight ID],A34)&gt;1),"Duplicate ID; ","")&amp;IF(B34="","Add claim link; ",IF(COUNTIF(ClaimsTable[Claim ID],B34)=0,"Unknown claim; ",""))&amp;IF(C34="","Record proposal; ","")&amp;IF(D34="","Record information; ","")&amp;IF(E34="","Assign reviewer; ","")&amp;IF(F34="","Record authority; ","")&amp;IF(G34="","Record action; ","")&amp;IF(H34="","Record reason; ","")&amp;IF(I34="","Verify effect; ","")&amp;IF(J34="","Link evidence; ","")&amp;IF(L34="","Record human action time; ","")&amp;IF(AND(J34&lt;&gt;"",COUNTIFS(EvidenceTable[Evidence ID],J34,EvidenceTable[Claim ID],B34)=0),"Evidence not linked to claim; ","")&amp;IF(AND(I34&lt;&gt;"Not verified",I34&lt;&gt;"",M34=""),"Record effect confirmation time; ","")&amp;IF(AND(G34="Escalate",N34=""),"Assign escalation owner; ","")&amp;IF(AND(OR(G34="Hold",G34="Escalate",I34="Not achieved"),O34=""),"Record follow-up; ",""))</f>
      </c>
    </row>
    <row r="35" ht="46" customHeight="1">
      <c r="A35" s="11"/>
      <c r="B35" s="11"/>
      <c r="C35" s="11"/>
      <c r="D35" s="11"/>
      <c r="E35" s="11"/>
      <c r="F35" s="11"/>
      <c r="G35" s="11"/>
      <c r="H35" s="11"/>
      <c r="I35" s="11"/>
      <c r="J35" s="11"/>
      <c r="K35" s="24"/>
      <c r="L35" s="24"/>
      <c r="M35" s="24"/>
      <c r="N35" s="11"/>
      <c r="O35" s="11"/>
      <c r="P35" s="22" t="str">
        <f>IF(COUNTA(A35:O35)=0,"",IF(A35="","Add ID; ","")&amp;IF(AND(A35&lt;&gt;"",COUNTIF(OversightTable[Oversight ID],A35)&gt;1),"Duplicate ID; ","")&amp;IF(B35="","Add claim link; ",IF(COUNTIF(ClaimsTable[Claim ID],B35)=0,"Unknown claim; ",""))&amp;IF(C35="","Record proposal; ","")&amp;IF(D35="","Record information; ","")&amp;IF(E35="","Assign reviewer; ","")&amp;IF(F35="","Record authority; ","")&amp;IF(G35="","Record action; ","")&amp;IF(H35="","Record reason; ","")&amp;IF(I35="","Verify effect; ","")&amp;IF(J35="","Link evidence; ","")&amp;IF(L35="","Record human action time; ","")&amp;IF(AND(J35&lt;&gt;"",COUNTIFS(EvidenceTable[Evidence ID],J35,EvidenceTable[Claim ID],B35)=0),"Evidence not linked to claim; ","")&amp;IF(AND(I35&lt;&gt;"Not verified",I35&lt;&gt;"",M35=""),"Record effect confirmation time; ","")&amp;IF(AND(G35="Escalate",N35=""),"Assign escalation owner; ","")&amp;IF(AND(OR(G35="Hold",G35="Escalate",I35="Not achieved"),O35=""),"Record follow-up; ",""))</f>
      </c>
    </row>
    <row r="36" ht="46" customHeight="1">
      <c r="A36" s="11"/>
      <c r="B36" s="11"/>
      <c r="C36" s="11"/>
      <c r="D36" s="11"/>
      <c r="E36" s="11"/>
      <c r="F36" s="11"/>
      <c r="G36" s="11"/>
      <c r="H36" s="11"/>
      <c r="I36" s="11"/>
      <c r="J36" s="11"/>
      <c r="K36" s="24"/>
      <c r="L36" s="24"/>
      <c r="M36" s="24"/>
      <c r="N36" s="11"/>
      <c r="O36" s="11"/>
      <c r="P36" s="22" t="str">
        <f>IF(COUNTA(A36:O36)=0,"",IF(A36="","Add ID; ","")&amp;IF(AND(A36&lt;&gt;"",COUNTIF(OversightTable[Oversight ID],A36)&gt;1),"Duplicate ID; ","")&amp;IF(B36="","Add claim link; ",IF(COUNTIF(ClaimsTable[Claim ID],B36)=0,"Unknown claim; ",""))&amp;IF(C36="","Record proposal; ","")&amp;IF(D36="","Record information; ","")&amp;IF(E36="","Assign reviewer; ","")&amp;IF(F36="","Record authority; ","")&amp;IF(G36="","Record action; ","")&amp;IF(H36="","Record reason; ","")&amp;IF(I36="","Verify effect; ","")&amp;IF(J36="","Link evidence; ","")&amp;IF(L36="","Record human action time; ","")&amp;IF(AND(J36&lt;&gt;"",COUNTIFS(EvidenceTable[Evidence ID],J36,EvidenceTable[Claim ID],B36)=0),"Evidence not linked to claim; ","")&amp;IF(AND(I36&lt;&gt;"Not verified",I36&lt;&gt;"",M36=""),"Record effect confirmation time; ","")&amp;IF(AND(G36="Escalate",N36=""),"Assign escalation owner; ","")&amp;IF(AND(OR(G36="Hold",G36="Escalate",I36="Not achieved"),O36=""),"Record follow-up; ",""))</f>
      </c>
    </row>
    <row r="37" ht="46" customHeight="1">
      <c r="A37" s="11"/>
      <c r="B37" s="11"/>
      <c r="C37" s="11"/>
      <c r="D37" s="11"/>
      <c r="E37" s="11"/>
      <c r="F37" s="11"/>
      <c r="G37" s="11"/>
      <c r="H37" s="11"/>
      <c r="I37" s="11"/>
      <c r="J37" s="11"/>
      <c r="K37" s="24"/>
      <c r="L37" s="24"/>
      <c r="M37" s="24"/>
      <c r="N37" s="11"/>
      <c r="O37" s="11"/>
      <c r="P37" s="22" t="str">
        <f>IF(COUNTA(A37:O37)=0,"",IF(A37="","Add ID; ","")&amp;IF(AND(A37&lt;&gt;"",COUNTIF(OversightTable[Oversight ID],A37)&gt;1),"Duplicate ID; ","")&amp;IF(B37="","Add claim link; ",IF(COUNTIF(ClaimsTable[Claim ID],B37)=0,"Unknown claim; ",""))&amp;IF(C37="","Record proposal; ","")&amp;IF(D37="","Record information; ","")&amp;IF(E37="","Assign reviewer; ","")&amp;IF(F37="","Record authority; ","")&amp;IF(G37="","Record action; ","")&amp;IF(H37="","Record reason; ","")&amp;IF(I37="","Verify effect; ","")&amp;IF(J37="","Link evidence; ","")&amp;IF(L37="","Record human action time; ","")&amp;IF(AND(J37&lt;&gt;"",COUNTIFS(EvidenceTable[Evidence ID],J37,EvidenceTable[Claim ID],B37)=0),"Evidence not linked to claim; ","")&amp;IF(AND(I37&lt;&gt;"Not verified",I37&lt;&gt;"",M37=""),"Record effect confirmation time; ","")&amp;IF(AND(G37="Escalate",N37=""),"Assign escalation owner; ","")&amp;IF(AND(OR(G37="Hold",G37="Escalate",I37="Not achieved"),O37=""),"Record follow-up; ",""))</f>
      </c>
    </row>
    <row r="38" ht="46" customHeight="1">
      <c r="A38" s="11"/>
      <c r="B38" s="11"/>
      <c r="C38" s="11"/>
      <c r="D38" s="11"/>
      <c r="E38" s="11"/>
      <c r="F38" s="11"/>
      <c r="G38" s="11"/>
      <c r="H38" s="11"/>
      <c r="I38" s="11"/>
      <c r="J38" s="11"/>
      <c r="K38" s="24"/>
      <c r="L38" s="24"/>
      <c r="M38" s="24"/>
      <c r="N38" s="11"/>
      <c r="O38" s="11"/>
      <c r="P38" s="22" t="str">
        <f>IF(COUNTA(A38:O38)=0,"",IF(A38="","Add ID; ","")&amp;IF(AND(A38&lt;&gt;"",COUNTIF(OversightTable[Oversight ID],A38)&gt;1),"Duplicate ID; ","")&amp;IF(B38="","Add claim link; ",IF(COUNTIF(ClaimsTable[Claim ID],B38)=0,"Unknown claim; ",""))&amp;IF(C38="","Record proposal; ","")&amp;IF(D38="","Record information; ","")&amp;IF(E38="","Assign reviewer; ","")&amp;IF(F38="","Record authority; ","")&amp;IF(G38="","Record action; ","")&amp;IF(H38="","Record reason; ","")&amp;IF(I38="","Verify effect; ","")&amp;IF(J38="","Link evidence; ","")&amp;IF(L38="","Record human action time; ","")&amp;IF(AND(J38&lt;&gt;"",COUNTIFS(EvidenceTable[Evidence ID],J38,EvidenceTable[Claim ID],B38)=0),"Evidence not linked to claim; ","")&amp;IF(AND(I38&lt;&gt;"Not verified",I38&lt;&gt;"",M38=""),"Record effect confirmation time; ","")&amp;IF(AND(G38="Escalate",N38=""),"Assign escalation owner; ","")&amp;IF(AND(OR(G38="Hold",G38="Escalate",I38="Not achieved"),O38=""),"Record follow-up; ",""))</f>
      </c>
    </row>
    <row r="39" ht="46" customHeight="1">
      <c r="A39" s="11"/>
      <c r="B39" s="11"/>
      <c r="C39" s="11"/>
      <c r="D39" s="11"/>
      <c r="E39" s="11"/>
      <c r="F39" s="11"/>
      <c r="G39" s="11"/>
      <c r="H39" s="11"/>
      <c r="I39" s="11"/>
      <c r="J39" s="11"/>
      <c r="K39" s="24"/>
      <c r="L39" s="24"/>
      <c r="M39" s="24"/>
      <c r="N39" s="11"/>
      <c r="O39" s="11"/>
      <c r="P39" s="22" t="str">
        <f>IF(COUNTA(A39:O39)=0,"",IF(A39="","Add ID; ","")&amp;IF(AND(A39&lt;&gt;"",COUNTIF(OversightTable[Oversight ID],A39)&gt;1),"Duplicate ID; ","")&amp;IF(B39="","Add claim link; ",IF(COUNTIF(ClaimsTable[Claim ID],B39)=0,"Unknown claim; ",""))&amp;IF(C39="","Record proposal; ","")&amp;IF(D39="","Record information; ","")&amp;IF(E39="","Assign reviewer; ","")&amp;IF(F39="","Record authority; ","")&amp;IF(G39="","Record action; ","")&amp;IF(H39="","Record reason; ","")&amp;IF(I39="","Verify effect; ","")&amp;IF(J39="","Link evidence; ","")&amp;IF(L39="","Record human action time; ","")&amp;IF(AND(J39&lt;&gt;"",COUNTIFS(EvidenceTable[Evidence ID],J39,EvidenceTable[Claim ID],B39)=0),"Evidence not linked to claim; ","")&amp;IF(AND(I39&lt;&gt;"Not verified",I39&lt;&gt;"",M39=""),"Record effect confirmation time; ","")&amp;IF(AND(G39="Escalate",N39=""),"Assign escalation owner; ","")&amp;IF(AND(OR(G39="Hold",G39="Escalate",I39="Not achieved"),O39=""),"Record follow-up; ",""))</f>
      </c>
    </row>
    <row r="40" ht="46" customHeight="1">
      <c r="A40" s="11"/>
      <c r="B40" s="11"/>
      <c r="C40" s="11"/>
      <c r="D40" s="11"/>
      <c r="E40" s="11"/>
      <c r="F40" s="11"/>
      <c r="G40" s="11"/>
      <c r="H40" s="11"/>
      <c r="I40" s="11"/>
      <c r="J40" s="11"/>
      <c r="K40" s="24"/>
      <c r="L40" s="24"/>
      <c r="M40" s="24"/>
      <c r="N40" s="11"/>
      <c r="O40" s="11"/>
      <c r="P40" s="22" t="str">
        <f>IF(COUNTA(A40:O40)=0,"",IF(A40="","Add ID; ","")&amp;IF(AND(A40&lt;&gt;"",COUNTIF(OversightTable[Oversight ID],A40)&gt;1),"Duplicate ID; ","")&amp;IF(B40="","Add claim link; ",IF(COUNTIF(ClaimsTable[Claim ID],B40)=0,"Unknown claim; ",""))&amp;IF(C40="","Record proposal; ","")&amp;IF(D40="","Record information; ","")&amp;IF(E40="","Assign reviewer; ","")&amp;IF(F40="","Record authority; ","")&amp;IF(G40="","Record action; ","")&amp;IF(H40="","Record reason; ","")&amp;IF(I40="","Verify effect; ","")&amp;IF(J40="","Link evidence; ","")&amp;IF(L40="","Record human action time; ","")&amp;IF(AND(J40&lt;&gt;"",COUNTIFS(EvidenceTable[Evidence ID],J40,EvidenceTable[Claim ID],B40)=0),"Evidence not linked to claim; ","")&amp;IF(AND(I40&lt;&gt;"Not verified",I40&lt;&gt;"",M40=""),"Record effect confirmation time; ","")&amp;IF(AND(G40="Escalate",N40=""),"Assign escalation owner; ","")&amp;IF(AND(OR(G40="Hold",G40="Escalate",I40="Not achieved"),O40=""),"Record follow-up; ",""))</f>
      </c>
    </row>
    <row r="41" ht="46" customHeight="1">
      <c r="A41" s="11"/>
      <c r="B41" s="11"/>
      <c r="C41" s="11"/>
      <c r="D41" s="11"/>
      <c r="E41" s="11"/>
      <c r="F41" s="11"/>
      <c r="G41" s="11"/>
      <c r="H41" s="11"/>
      <c r="I41" s="11"/>
      <c r="J41" s="11"/>
      <c r="K41" s="24"/>
      <c r="L41" s="24"/>
      <c r="M41" s="24"/>
      <c r="N41" s="11"/>
      <c r="O41" s="11"/>
      <c r="P41" s="22" t="str">
        <f>IF(COUNTA(A41:O41)=0,"",IF(A41="","Add ID; ","")&amp;IF(AND(A41&lt;&gt;"",COUNTIF(OversightTable[Oversight ID],A41)&gt;1),"Duplicate ID; ","")&amp;IF(B41="","Add claim link; ",IF(COUNTIF(ClaimsTable[Claim ID],B41)=0,"Unknown claim; ",""))&amp;IF(C41="","Record proposal; ","")&amp;IF(D41="","Record information; ","")&amp;IF(E41="","Assign reviewer; ","")&amp;IF(F41="","Record authority; ","")&amp;IF(G41="","Record action; ","")&amp;IF(H41="","Record reason; ","")&amp;IF(I41="","Verify effect; ","")&amp;IF(J41="","Link evidence; ","")&amp;IF(L41="","Record human action time; ","")&amp;IF(AND(J41&lt;&gt;"",COUNTIFS(EvidenceTable[Evidence ID],J41,EvidenceTable[Claim ID],B41)=0),"Evidence not linked to claim; ","")&amp;IF(AND(I41&lt;&gt;"Not verified",I41&lt;&gt;"",M41=""),"Record effect confirmation time; ","")&amp;IF(AND(G41="Escalate",N41=""),"Assign escalation owner; ","")&amp;IF(AND(OR(G41="Hold",G41="Escalate",I41="Not achieved"),O41=""),"Record follow-up; ",""))</f>
      </c>
    </row>
    <row r="42" ht="46" customHeight="1">
      <c r="A42" s="11"/>
      <c r="B42" s="11"/>
      <c r="C42" s="11"/>
      <c r="D42" s="11"/>
      <c r="E42" s="11"/>
      <c r="F42" s="11"/>
      <c r="G42" s="11"/>
      <c r="H42" s="11"/>
      <c r="I42" s="11"/>
      <c r="J42" s="11"/>
      <c r="K42" s="24"/>
      <c r="L42" s="24"/>
      <c r="M42" s="24"/>
      <c r="N42" s="11"/>
      <c r="O42" s="11"/>
      <c r="P42" s="22" t="str">
        <f>IF(COUNTA(A42:O42)=0,"",IF(A42="","Add ID; ","")&amp;IF(AND(A42&lt;&gt;"",COUNTIF(OversightTable[Oversight ID],A42)&gt;1),"Duplicate ID; ","")&amp;IF(B42="","Add claim link; ",IF(COUNTIF(ClaimsTable[Claim ID],B42)=0,"Unknown claim; ",""))&amp;IF(C42="","Record proposal; ","")&amp;IF(D42="","Record information; ","")&amp;IF(E42="","Assign reviewer; ","")&amp;IF(F42="","Record authority; ","")&amp;IF(G42="","Record action; ","")&amp;IF(H42="","Record reason; ","")&amp;IF(I42="","Verify effect; ","")&amp;IF(J42="","Link evidence; ","")&amp;IF(L42="","Record human action time; ","")&amp;IF(AND(J42&lt;&gt;"",COUNTIFS(EvidenceTable[Evidence ID],J42,EvidenceTable[Claim ID],B42)=0),"Evidence not linked to claim; ","")&amp;IF(AND(I42&lt;&gt;"Not verified",I42&lt;&gt;"",M42=""),"Record effect confirmation time; ","")&amp;IF(AND(G42="Escalate",N42=""),"Assign escalation owner; ","")&amp;IF(AND(OR(G42="Hold",G42="Escalate",I42="Not achieved"),O42=""),"Record follow-up; ",""))</f>
      </c>
    </row>
    <row r="43" ht="46" customHeight="1">
      <c r="A43" s="11"/>
      <c r="B43" s="11"/>
      <c r="C43" s="11"/>
      <c r="D43" s="11"/>
      <c r="E43" s="11"/>
      <c r="F43" s="11"/>
      <c r="G43" s="11"/>
      <c r="H43" s="11"/>
      <c r="I43" s="11"/>
      <c r="J43" s="11"/>
      <c r="K43" s="24"/>
      <c r="L43" s="24"/>
      <c r="M43" s="24"/>
      <c r="N43" s="11"/>
      <c r="O43" s="11"/>
      <c r="P43" s="22" t="str">
        <f>IF(COUNTA(A43:O43)=0,"",IF(A43="","Add ID; ","")&amp;IF(AND(A43&lt;&gt;"",COUNTIF(OversightTable[Oversight ID],A43)&gt;1),"Duplicate ID; ","")&amp;IF(B43="","Add claim link; ",IF(COUNTIF(ClaimsTable[Claim ID],B43)=0,"Unknown claim; ",""))&amp;IF(C43="","Record proposal; ","")&amp;IF(D43="","Record information; ","")&amp;IF(E43="","Assign reviewer; ","")&amp;IF(F43="","Record authority; ","")&amp;IF(G43="","Record action; ","")&amp;IF(H43="","Record reason; ","")&amp;IF(I43="","Verify effect; ","")&amp;IF(J43="","Link evidence; ","")&amp;IF(L43="","Record human action time; ","")&amp;IF(AND(J43&lt;&gt;"",COUNTIFS(EvidenceTable[Evidence ID],J43,EvidenceTable[Claim ID],B43)=0),"Evidence not linked to claim; ","")&amp;IF(AND(I43&lt;&gt;"Not verified",I43&lt;&gt;"",M43=""),"Record effect confirmation time; ","")&amp;IF(AND(G43="Escalate",N43=""),"Assign escalation owner; ","")&amp;IF(AND(OR(G43="Hold",G43="Escalate",I43="Not achieved"),O43=""),"Record follow-up; ",""))</f>
      </c>
    </row>
    <row r="44" ht="46" customHeight="1">
      <c r="A44" s="11"/>
      <c r="B44" s="11"/>
      <c r="C44" s="11"/>
      <c r="D44" s="11"/>
      <c r="E44" s="11"/>
      <c r="F44" s="11"/>
      <c r="G44" s="11"/>
      <c r="H44" s="11"/>
      <c r="I44" s="11"/>
      <c r="J44" s="11"/>
      <c r="K44" s="24"/>
      <c r="L44" s="24"/>
      <c r="M44" s="24"/>
      <c r="N44" s="11"/>
      <c r="O44" s="11"/>
      <c r="P44" s="22" t="str">
        <f>IF(COUNTA(A44:O44)=0,"",IF(A44="","Add ID; ","")&amp;IF(AND(A44&lt;&gt;"",COUNTIF(OversightTable[Oversight ID],A44)&gt;1),"Duplicate ID; ","")&amp;IF(B44="","Add claim link; ",IF(COUNTIF(ClaimsTable[Claim ID],B44)=0,"Unknown claim; ",""))&amp;IF(C44="","Record proposal; ","")&amp;IF(D44="","Record information; ","")&amp;IF(E44="","Assign reviewer; ","")&amp;IF(F44="","Record authority; ","")&amp;IF(G44="","Record action; ","")&amp;IF(H44="","Record reason; ","")&amp;IF(I44="","Verify effect; ","")&amp;IF(J44="","Link evidence; ","")&amp;IF(L44="","Record human action time; ","")&amp;IF(AND(J44&lt;&gt;"",COUNTIFS(EvidenceTable[Evidence ID],J44,EvidenceTable[Claim ID],B44)=0),"Evidence not linked to claim; ","")&amp;IF(AND(I44&lt;&gt;"Not verified",I44&lt;&gt;"",M44=""),"Record effect confirmation time; ","")&amp;IF(AND(G44="Escalate",N44=""),"Assign escalation owner; ","")&amp;IF(AND(OR(G44="Hold",G44="Escalate",I44="Not achieved"),O44=""),"Record follow-up; ",""))</f>
      </c>
    </row>
    <row r="45" ht="46" customHeight="1">
      <c r="A45" s="11"/>
      <c r="B45" s="11"/>
      <c r="C45" s="11"/>
      <c r="D45" s="11"/>
      <c r="E45" s="11"/>
      <c r="F45" s="11"/>
      <c r="G45" s="11"/>
      <c r="H45" s="11"/>
      <c r="I45" s="11"/>
      <c r="J45" s="11"/>
      <c r="K45" s="24"/>
      <c r="L45" s="24"/>
      <c r="M45" s="24"/>
      <c r="N45" s="11"/>
      <c r="O45" s="11"/>
      <c r="P45" s="22" t="str">
        <f>IF(COUNTA(A45:O45)=0,"",IF(A45="","Add ID; ","")&amp;IF(AND(A45&lt;&gt;"",COUNTIF(OversightTable[Oversight ID],A45)&gt;1),"Duplicate ID; ","")&amp;IF(B45="","Add claim link; ",IF(COUNTIF(ClaimsTable[Claim ID],B45)=0,"Unknown claim; ",""))&amp;IF(C45="","Record proposal; ","")&amp;IF(D45="","Record information; ","")&amp;IF(E45="","Assign reviewer; ","")&amp;IF(F45="","Record authority; ","")&amp;IF(G45="","Record action; ","")&amp;IF(H45="","Record reason; ","")&amp;IF(I45="","Verify effect; ","")&amp;IF(J45="","Link evidence; ","")&amp;IF(L45="","Record human action time; ","")&amp;IF(AND(J45&lt;&gt;"",COUNTIFS(EvidenceTable[Evidence ID],J45,EvidenceTable[Claim ID],B45)=0),"Evidence not linked to claim; ","")&amp;IF(AND(I45&lt;&gt;"Not verified",I45&lt;&gt;"",M45=""),"Record effect confirmation time; ","")&amp;IF(AND(G45="Escalate",N45=""),"Assign escalation owner; ","")&amp;IF(AND(OR(G45="Hold",G45="Escalate",I45="Not achieved"),O45=""),"Record follow-up; ",""))</f>
      </c>
    </row>
    <row r="46" ht="46" customHeight="1">
      <c r="A46" s="11"/>
      <c r="B46" s="11"/>
      <c r="C46" s="11"/>
      <c r="D46" s="11"/>
      <c r="E46" s="11"/>
      <c r="F46" s="11"/>
      <c r="G46" s="11"/>
      <c r="H46" s="11"/>
      <c r="I46" s="11"/>
      <c r="J46" s="11"/>
      <c r="K46" s="24"/>
      <c r="L46" s="24"/>
      <c r="M46" s="24"/>
      <c r="N46" s="11"/>
      <c r="O46" s="11"/>
      <c r="P46" s="22" t="str">
        <f>IF(COUNTA(A46:O46)=0,"",IF(A46="","Add ID; ","")&amp;IF(AND(A46&lt;&gt;"",COUNTIF(OversightTable[Oversight ID],A46)&gt;1),"Duplicate ID; ","")&amp;IF(B46="","Add claim link; ",IF(COUNTIF(ClaimsTable[Claim ID],B46)=0,"Unknown claim; ",""))&amp;IF(C46="","Record proposal; ","")&amp;IF(D46="","Record information; ","")&amp;IF(E46="","Assign reviewer; ","")&amp;IF(F46="","Record authority; ","")&amp;IF(G46="","Record action; ","")&amp;IF(H46="","Record reason; ","")&amp;IF(I46="","Verify effect; ","")&amp;IF(J46="","Link evidence; ","")&amp;IF(L46="","Record human action time; ","")&amp;IF(AND(J46&lt;&gt;"",COUNTIFS(EvidenceTable[Evidence ID],J46,EvidenceTable[Claim ID],B46)=0),"Evidence not linked to claim; ","")&amp;IF(AND(I46&lt;&gt;"Not verified",I46&lt;&gt;"",M46=""),"Record effect confirmation time; ","")&amp;IF(AND(G46="Escalate",N46=""),"Assign escalation owner; ","")&amp;IF(AND(OR(G46="Hold",G46="Escalate",I46="Not achieved"),O46=""),"Record follow-up; ",""))</f>
      </c>
    </row>
    <row r="47" ht="46" customHeight="1">
      <c r="A47" s="11"/>
      <c r="B47" s="11"/>
      <c r="C47" s="11"/>
      <c r="D47" s="11"/>
      <c r="E47" s="11"/>
      <c r="F47" s="11"/>
      <c r="G47" s="11"/>
      <c r="H47" s="11"/>
      <c r="I47" s="11"/>
      <c r="J47" s="11"/>
      <c r="K47" s="24"/>
      <c r="L47" s="24"/>
      <c r="M47" s="24"/>
      <c r="N47" s="11"/>
      <c r="O47" s="11"/>
      <c r="P47" s="22" t="str">
        <f>IF(COUNTA(A47:O47)=0,"",IF(A47="","Add ID; ","")&amp;IF(AND(A47&lt;&gt;"",COUNTIF(OversightTable[Oversight ID],A47)&gt;1),"Duplicate ID; ","")&amp;IF(B47="","Add claim link; ",IF(COUNTIF(ClaimsTable[Claim ID],B47)=0,"Unknown claim; ",""))&amp;IF(C47="","Record proposal; ","")&amp;IF(D47="","Record information; ","")&amp;IF(E47="","Assign reviewer; ","")&amp;IF(F47="","Record authority; ","")&amp;IF(G47="","Record action; ","")&amp;IF(H47="","Record reason; ","")&amp;IF(I47="","Verify effect; ","")&amp;IF(J47="","Link evidence; ","")&amp;IF(L47="","Record human action time; ","")&amp;IF(AND(J47&lt;&gt;"",COUNTIFS(EvidenceTable[Evidence ID],J47,EvidenceTable[Claim ID],B47)=0),"Evidence not linked to claim; ","")&amp;IF(AND(I47&lt;&gt;"Not verified",I47&lt;&gt;"",M47=""),"Record effect confirmation time; ","")&amp;IF(AND(G47="Escalate",N47=""),"Assign escalation owner; ","")&amp;IF(AND(OR(G47="Hold",G47="Escalate",I47="Not achieved"),O47=""),"Record follow-up; ",""))</f>
      </c>
    </row>
    <row r="48" ht="46" customHeight="1">
      <c r="A48" s="11"/>
      <c r="B48" s="11"/>
      <c r="C48" s="11"/>
      <c r="D48" s="11"/>
      <c r="E48" s="11"/>
      <c r="F48" s="11"/>
      <c r="G48" s="11"/>
      <c r="H48" s="11"/>
      <c r="I48" s="11"/>
      <c r="J48" s="11"/>
      <c r="K48" s="24"/>
      <c r="L48" s="24"/>
      <c r="M48" s="24"/>
      <c r="N48" s="11"/>
      <c r="O48" s="11"/>
      <c r="P48" s="22" t="str">
        <f>IF(COUNTA(A48:O48)=0,"",IF(A48="","Add ID; ","")&amp;IF(AND(A48&lt;&gt;"",COUNTIF(OversightTable[Oversight ID],A48)&gt;1),"Duplicate ID; ","")&amp;IF(B48="","Add claim link; ",IF(COUNTIF(ClaimsTable[Claim ID],B48)=0,"Unknown claim; ",""))&amp;IF(C48="","Record proposal; ","")&amp;IF(D48="","Record information; ","")&amp;IF(E48="","Assign reviewer; ","")&amp;IF(F48="","Record authority; ","")&amp;IF(G48="","Record action; ","")&amp;IF(H48="","Record reason; ","")&amp;IF(I48="","Verify effect; ","")&amp;IF(J48="","Link evidence; ","")&amp;IF(L48="","Record human action time; ","")&amp;IF(AND(J48&lt;&gt;"",COUNTIFS(EvidenceTable[Evidence ID],J48,EvidenceTable[Claim ID],B48)=0),"Evidence not linked to claim; ","")&amp;IF(AND(I48&lt;&gt;"Not verified",I48&lt;&gt;"",M48=""),"Record effect confirmation time; ","")&amp;IF(AND(G48="Escalate",N48=""),"Assign escalation owner; ","")&amp;IF(AND(OR(G48="Hold",G48="Escalate",I48="Not achieved"),O48=""),"Record follow-up; ",""))</f>
      </c>
    </row>
    <row r="49" ht="46" customHeight="1">
      <c r="A49" s="11"/>
      <c r="B49" s="11"/>
      <c r="C49" s="11"/>
      <c r="D49" s="11"/>
      <c r="E49" s="11"/>
      <c r="F49" s="11"/>
      <c r="G49" s="11"/>
      <c r="H49" s="11"/>
      <c r="I49" s="11"/>
      <c r="J49" s="11"/>
      <c r="K49" s="24"/>
      <c r="L49" s="24"/>
      <c r="M49" s="24"/>
      <c r="N49" s="11"/>
      <c r="O49" s="11"/>
      <c r="P49" s="22" t="str">
        <f>IF(COUNTA(A49:O49)=0,"",IF(A49="","Add ID; ","")&amp;IF(AND(A49&lt;&gt;"",COUNTIF(OversightTable[Oversight ID],A49)&gt;1),"Duplicate ID; ","")&amp;IF(B49="","Add claim link; ",IF(COUNTIF(ClaimsTable[Claim ID],B49)=0,"Unknown claim; ",""))&amp;IF(C49="","Record proposal; ","")&amp;IF(D49="","Record information; ","")&amp;IF(E49="","Assign reviewer; ","")&amp;IF(F49="","Record authority; ","")&amp;IF(G49="","Record action; ","")&amp;IF(H49="","Record reason; ","")&amp;IF(I49="","Verify effect; ","")&amp;IF(J49="","Link evidence; ","")&amp;IF(L49="","Record human action time; ","")&amp;IF(AND(J49&lt;&gt;"",COUNTIFS(EvidenceTable[Evidence ID],J49,EvidenceTable[Claim ID],B49)=0),"Evidence not linked to claim; ","")&amp;IF(AND(I49&lt;&gt;"Not verified",I49&lt;&gt;"",M49=""),"Record effect confirmation time; ","")&amp;IF(AND(G49="Escalate",N49=""),"Assign escalation owner; ","")&amp;IF(AND(OR(G49="Hold",G49="Escalate",I49="Not achieved"),O49=""),"Record follow-up; ",""))</f>
      </c>
    </row>
    <row r="50" ht="46" customHeight="1">
      <c r="A50" s="11"/>
      <c r="B50" s="11"/>
      <c r="C50" s="11"/>
      <c r="D50" s="11"/>
      <c r="E50" s="11"/>
      <c r="F50" s="11"/>
      <c r="G50" s="11"/>
      <c r="H50" s="11"/>
      <c r="I50" s="11"/>
      <c r="J50" s="11"/>
      <c r="K50" s="24"/>
      <c r="L50" s="24"/>
      <c r="M50" s="24"/>
      <c r="N50" s="11"/>
      <c r="O50" s="11"/>
      <c r="P50" s="22" t="str">
        <f>IF(COUNTA(A50:O50)=0,"",IF(A50="","Add ID; ","")&amp;IF(AND(A50&lt;&gt;"",COUNTIF(OversightTable[Oversight ID],A50)&gt;1),"Duplicate ID; ","")&amp;IF(B50="","Add claim link; ",IF(COUNTIF(ClaimsTable[Claim ID],B50)=0,"Unknown claim; ",""))&amp;IF(C50="","Record proposal; ","")&amp;IF(D50="","Record information; ","")&amp;IF(E50="","Assign reviewer; ","")&amp;IF(F50="","Record authority; ","")&amp;IF(G50="","Record action; ","")&amp;IF(H50="","Record reason; ","")&amp;IF(I50="","Verify effect; ","")&amp;IF(J50="","Link evidence; ","")&amp;IF(L50="","Record human action time; ","")&amp;IF(AND(J50&lt;&gt;"",COUNTIFS(EvidenceTable[Evidence ID],J50,EvidenceTable[Claim ID],B50)=0),"Evidence not linked to claim; ","")&amp;IF(AND(I50&lt;&gt;"Not verified",I50&lt;&gt;"",M50=""),"Record effect confirmation time; ","")&amp;IF(AND(G50="Escalate",N50=""),"Assign escalation owner; ","")&amp;IF(AND(OR(G50="Hold",G50="Escalate",I50="Not achieved"),O50=""),"Record follow-up; ",""))</f>
      </c>
    </row>
    <row r="51" ht="46" customHeight="1">
      <c r="A51" s="11"/>
      <c r="B51" s="11"/>
      <c r="C51" s="11"/>
      <c r="D51" s="11"/>
      <c r="E51" s="11"/>
      <c r="F51" s="11"/>
      <c r="G51" s="11"/>
      <c r="H51" s="11"/>
      <c r="I51" s="11"/>
      <c r="J51" s="11"/>
      <c r="K51" s="24"/>
      <c r="L51" s="24"/>
      <c r="M51" s="24"/>
      <c r="N51" s="11"/>
      <c r="O51" s="11"/>
      <c r="P51" s="22" t="str">
        <f>IF(COUNTA(A51:O51)=0,"",IF(A51="","Add ID; ","")&amp;IF(AND(A51&lt;&gt;"",COUNTIF(OversightTable[Oversight ID],A51)&gt;1),"Duplicate ID; ","")&amp;IF(B51="","Add claim link; ",IF(COUNTIF(ClaimsTable[Claim ID],B51)=0,"Unknown claim; ",""))&amp;IF(C51="","Record proposal; ","")&amp;IF(D51="","Record information; ","")&amp;IF(E51="","Assign reviewer; ","")&amp;IF(F51="","Record authority; ","")&amp;IF(G51="","Record action; ","")&amp;IF(H51="","Record reason; ","")&amp;IF(I51="","Verify effect; ","")&amp;IF(J51="","Link evidence; ","")&amp;IF(L51="","Record human action time; ","")&amp;IF(AND(J51&lt;&gt;"",COUNTIFS(EvidenceTable[Evidence ID],J51,EvidenceTable[Claim ID],B51)=0),"Evidence not linked to claim; ","")&amp;IF(AND(I51&lt;&gt;"Not verified",I51&lt;&gt;"",M51=""),"Record effect confirmation time; ","")&amp;IF(AND(G51="Escalate",N51=""),"Assign escalation owner; ","")&amp;IF(AND(OR(G51="Hold",G51="Escalate",I51="Not achieved"),O51=""),"Record follow-up; ",""))</f>
      </c>
    </row>
    <row r="52" ht="46" customHeight="1">
      <c r="A52" s="11"/>
      <c r="B52" s="11"/>
      <c r="C52" s="11"/>
      <c r="D52" s="11"/>
      <c r="E52" s="11"/>
      <c r="F52" s="11"/>
      <c r="G52" s="11"/>
      <c r="H52" s="11"/>
      <c r="I52" s="11"/>
      <c r="J52" s="11"/>
      <c r="K52" s="24"/>
      <c r="L52" s="24"/>
      <c r="M52" s="24"/>
      <c r="N52" s="11"/>
      <c r="O52" s="11"/>
      <c r="P52" s="22" t="str">
        <f>IF(COUNTA(A52:O52)=0,"",IF(A52="","Add ID; ","")&amp;IF(AND(A52&lt;&gt;"",COUNTIF(OversightTable[Oversight ID],A52)&gt;1),"Duplicate ID; ","")&amp;IF(B52="","Add claim link; ",IF(COUNTIF(ClaimsTable[Claim ID],B52)=0,"Unknown claim; ",""))&amp;IF(C52="","Record proposal; ","")&amp;IF(D52="","Record information; ","")&amp;IF(E52="","Assign reviewer; ","")&amp;IF(F52="","Record authority; ","")&amp;IF(G52="","Record action; ","")&amp;IF(H52="","Record reason; ","")&amp;IF(I52="","Verify effect; ","")&amp;IF(J52="","Link evidence; ","")&amp;IF(L52="","Record human action time; ","")&amp;IF(AND(J52&lt;&gt;"",COUNTIFS(EvidenceTable[Evidence ID],J52,EvidenceTable[Claim ID],B52)=0),"Evidence not linked to claim; ","")&amp;IF(AND(I52&lt;&gt;"Not verified",I52&lt;&gt;"",M52=""),"Record effect confirmation time; ","")&amp;IF(AND(G52="Escalate",N52=""),"Assign escalation owner; ","")&amp;IF(AND(OR(G52="Hold",G52="Escalate",I52="Not achieved"),O52=""),"Record follow-up; ",""))</f>
      </c>
    </row>
    <row r="53" ht="46" customHeight="1">
      <c r="A53" s="11"/>
      <c r="B53" s="11"/>
      <c r="C53" s="11"/>
      <c r="D53" s="11"/>
      <c r="E53" s="11"/>
      <c r="F53" s="11"/>
      <c r="G53" s="11"/>
      <c r="H53" s="11"/>
      <c r="I53" s="11"/>
      <c r="J53" s="11"/>
      <c r="K53" s="24"/>
      <c r="L53" s="24"/>
      <c r="M53" s="24"/>
      <c r="N53" s="11"/>
      <c r="O53" s="11"/>
      <c r="P53" s="22" t="str">
        <f>IF(COUNTA(A53:O53)=0,"",IF(A53="","Add ID; ","")&amp;IF(AND(A53&lt;&gt;"",COUNTIF(OversightTable[Oversight ID],A53)&gt;1),"Duplicate ID; ","")&amp;IF(B53="","Add claim link; ",IF(COUNTIF(ClaimsTable[Claim ID],B53)=0,"Unknown claim; ",""))&amp;IF(C53="","Record proposal; ","")&amp;IF(D53="","Record information; ","")&amp;IF(E53="","Assign reviewer; ","")&amp;IF(F53="","Record authority; ","")&amp;IF(G53="","Record action; ","")&amp;IF(H53="","Record reason; ","")&amp;IF(I53="","Verify effect; ","")&amp;IF(J53="","Link evidence; ","")&amp;IF(L53="","Record human action time; ","")&amp;IF(AND(J53&lt;&gt;"",COUNTIFS(EvidenceTable[Evidence ID],J53,EvidenceTable[Claim ID],B53)=0),"Evidence not linked to claim; ","")&amp;IF(AND(I53&lt;&gt;"Not verified",I53&lt;&gt;"",M53=""),"Record effect confirmation time; ","")&amp;IF(AND(G53="Escalate",N53=""),"Assign escalation owner; ","")&amp;IF(AND(OR(G53="Hold",G53="Escalate",I53="Not achieved"),O53=""),"Record follow-up; ",""))</f>
      </c>
    </row>
    <row r="54" ht="46" customHeight="1">
      <c r="A54" s="11"/>
      <c r="B54" s="11"/>
      <c r="C54" s="11"/>
      <c r="D54" s="11"/>
      <c r="E54" s="11"/>
      <c r="F54" s="11"/>
      <c r="G54" s="11"/>
      <c r="H54" s="11"/>
      <c r="I54" s="11"/>
      <c r="J54" s="11"/>
      <c r="K54" s="24"/>
      <c r="L54" s="24"/>
      <c r="M54" s="24"/>
      <c r="N54" s="11"/>
      <c r="O54" s="11"/>
      <c r="P54" s="22" t="str">
        <f>IF(COUNTA(A54:O54)=0,"",IF(A54="","Add ID; ","")&amp;IF(AND(A54&lt;&gt;"",COUNTIF(OversightTable[Oversight ID],A54)&gt;1),"Duplicate ID; ","")&amp;IF(B54="","Add claim link; ",IF(COUNTIF(ClaimsTable[Claim ID],B54)=0,"Unknown claim; ",""))&amp;IF(C54="","Record proposal; ","")&amp;IF(D54="","Record information; ","")&amp;IF(E54="","Assign reviewer; ","")&amp;IF(F54="","Record authority; ","")&amp;IF(G54="","Record action; ","")&amp;IF(H54="","Record reason; ","")&amp;IF(I54="","Verify effect; ","")&amp;IF(J54="","Link evidence; ","")&amp;IF(L54="","Record human action time; ","")&amp;IF(AND(J54&lt;&gt;"",COUNTIFS(EvidenceTable[Evidence ID],J54,EvidenceTable[Claim ID],B54)=0),"Evidence not linked to claim; ","")&amp;IF(AND(I54&lt;&gt;"Not verified",I54&lt;&gt;"",M54=""),"Record effect confirmation time; ","")&amp;IF(AND(G54="Escalate",N54=""),"Assign escalation owner; ","")&amp;IF(AND(OR(G54="Hold",G54="Escalate",I54="Not achieved"),O54=""),"Record follow-up; ",""))</f>
      </c>
    </row>
    <row r="55" ht="46" customHeight="1">
      <c r="A55" s="11"/>
      <c r="B55" s="11"/>
      <c r="C55" s="11"/>
      <c r="D55" s="11"/>
      <c r="E55" s="11"/>
      <c r="F55" s="11"/>
      <c r="G55" s="11"/>
      <c r="H55" s="11"/>
      <c r="I55" s="11"/>
      <c r="J55" s="11"/>
      <c r="K55" s="24"/>
      <c r="L55" s="24"/>
      <c r="M55" s="24"/>
      <c r="N55" s="11"/>
      <c r="O55" s="11"/>
      <c r="P55" s="22" t="str">
        <f>IF(COUNTA(A55:O55)=0,"",IF(A55="","Add ID; ","")&amp;IF(AND(A55&lt;&gt;"",COUNTIF(OversightTable[Oversight ID],A55)&gt;1),"Duplicate ID; ","")&amp;IF(B55="","Add claim link; ",IF(COUNTIF(ClaimsTable[Claim ID],B55)=0,"Unknown claim; ",""))&amp;IF(C55="","Record proposal; ","")&amp;IF(D55="","Record information; ","")&amp;IF(E55="","Assign reviewer; ","")&amp;IF(F55="","Record authority; ","")&amp;IF(G55="","Record action; ","")&amp;IF(H55="","Record reason; ","")&amp;IF(I55="","Verify effect; ","")&amp;IF(J55="","Link evidence; ","")&amp;IF(L55="","Record human action time; ","")&amp;IF(AND(J55&lt;&gt;"",COUNTIFS(EvidenceTable[Evidence ID],J55,EvidenceTable[Claim ID],B55)=0),"Evidence not linked to claim; ","")&amp;IF(AND(I55&lt;&gt;"Not verified",I55&lt;&gt;"",M55=""),"Record effect confirmation time; ","")&amp;IF(AND(G55="Escalate",N55=""),"Assign escalation owner; ","")&amp;IF(AND(OR(G55="Hold",G55="Escalate",I55="Not achieved"),O55=""),"Record follow-up; ",""))</f>
      </c>
    </row>
    <row r="56" ht="46" customHeight="1">
      <c r="A56" s="11"/>
      <c r="B56" s="11"/>
      <c r="C56" s="11"/>
      <c r="D56" s="11"/>
      <c r="E56" s="11"/>
      <c r="F56" s="11"/>
      <c r="G56" s="11"/>
      <c r="H56" s="11"/>
      <c r="I56" s="11"/>
      <c r="J56" s="11"/>
      <c r="K56" s="24"/>
      <c r="L56" s="24"/>
      <c r="M56" s="24"/>
      <c r="N56" s="11"/>
      <c r="O56" s="11"/>
      <c r="P56" s="22" t="str">
        <f>IF(COUNTA(A56:O56)=0,"",IF(A56="","Add ID; ","")&amp;IF(AND(A56&lt;&gt;"",COUNTIF(OversightTable[Oversight ID],A56)&gt;1),"Duplicate ID; ","")&amp;IF(B56="","Add claim link; ",IF(COUNTIF(ClaimsTable[Claim ID],B56)=0,"Unknown claim; ",""))&amp;IF(C56="","Record proposal; ","")&amp;IF(D56="","Record information; ","")&amp;IF(E56="","Assign reviewer; ","")&amp;IF(F56="","Record authority; ","")&amp;IF(G56="","Record action; ","")&amp;IF(H56="","Record reason; ","")&amp;IF(I56="","Verify effect; ","")&amp;IF(J56="","Link evidence; ","")&amp;IF(L56="","Record human action time; ","")&amp;IF(AND(J56&lt;&gt;"",COUNTIFS(EvidenceTable[Evidence ID],J56,EvidenceTable[Claim ID],B56)=0),"Evidence not linked to claim; ","")&amp;IF(AND(I56&lt;&gt;"Not verified",I56&lt;&gt;"",M56=""),"Record effect confirmation time; ","")&amp;IF(AND(G56="Escalate",N56=""),"Assign escalation owner; ","")&amp;IF(AND(OR(G56="Hold",G56="Escalate",I56="Not achieved"),O56=""),"Record follow-up; ",""))</f>
      </c>
    </row>
    <row r="57" ht="46" customHeight="1">
      <c r="A57" s="11"/>
      <c r="B57" s="11"/>
      <c r="C57" s="11"/>
      <c r="D57" s="11"/>
      <c r="E57" s="11"/>
      <c r="F57" s="11"/>
      <c r="G57" s="11"/>
      <c r="H57" s="11"/>
      <c r="I57" s="11"/>
      <c r="J57" s="11"/>
      <c r="K57" s="24"/>
      <c r="L57" s="24"/>
      <c r="M57" s="24"/>
      <c r="N57" s="11"/>
      <c r="O57" s="11"/>
      <c r="P57" s="22" t="str">
        <f>IF(COUNTA(A57:O57)=0,"",IF(A57="","Add ID; ","")&amp;IF(AND(A57&lt;&gt;"",COUNTIF(OversightTable[Oversight ID],A57)&gt;1),"Duplicate ID; ","")&amp;IF(B57="","Add claim link; ",IF(COUNTIF(ClaimsTable[Claim ID],B57)=0,"Unknown claim; ",""))&amp;IF(C57="","Record proposal; ","")&amp;IF(D57="","Record information; ","")&amp;IF(E57="","Assign reviewer; ","")&amp;IF(F57="","Record authority; ","")&amp;IF(G57="","Record action; ","")&amp;IF(H57="","Record reason; ","")&amp;IF(I57="","Verify effect; ","")&amp;IF(J57="","Link evidence; ","")&amp;IF(L57="","Record human action time; ","")&amp;IF(AND(J57&lt;&gt;"",COUNTIFS(EvidenceTable[Evidence ID],J57,EvidenceTable[Claim ID],B57)=0),"Evidence not linked to claim; ","")&amp;IF(AND(I57&lt;&gt;"Not verified",I57&lt;&gt;"",M57=""),"Record effect confirmation time; ","")&amp;IF(AND(G57="Escalate",N57=""),"Assign escalation owner; ","")&amp;IF(AND(OR(G57="Hold",G57="Escalate",I57="Not achieved"),O57=""),"Record follow-up; ",""))</f>
      </c>
    </row>
    <row r="58" ht="46" customHeight="1">
      <c r="A58" s="11"/>
      <c r="B58" s="11"/>
      <c r="C58" s="11"/>
      <c r="D58" s="11"/>
      <c r="E58" s="11"/>
      <c r="F58" s="11"/>
      <c r="G58" s="11"/>
      <c r="H58" s="11"/>
      <c r="I58" s="11"/>
      <c r="J58" s="11"/>
      <c r="K58" s="24"/>
      <c r="L58" s="24"/>
      <c r="M58" s="24"/>
      <c r="N58" s="11"/>
      <c r="O58" s="11"/>
      <c r="P58" s="22" t="str">
        <f>IF(COUNTA(A58:O58)=0,"",IF(A58="","Add ID; ","")&amp;IF(AND(A58&lt;&gt;"",COUNTIF(OversightTable[Oversight ID],A58)&gt;1),"Duplicate ID; ","")&amp;IF(B58="","Add claim link; ",IF(COUNTIF(ClaimsTable[Claim ID],B58)=0,"Unknown claim; ",""))&amp;IF(C58="","Record proposal; ","")&amp;IF(D58="","Record information; ","")&amp;IF(E58="","Assign reviewer; ","")&amp;IF(F58="","Record authority; ","")&amp;IF(G58="","Record action; ","")&amp;IF(H58="","Record reason; ","")&amp;IF(I58="","Verify effect; ","")&amp;IF(J58="","Link evidence; ","")&amp;IF(L58="","Record human action time; ","")&amp;IF(AND(J58&lt;&gt;"",COUNTIFS(EvidenceTable[Evidence ID],J58,EvidenceTable[Claim ID],B58)=0),"Evidence not linked to claim; ","")&amp;IF(AND(I58&lt;&gt;"Not verified",I58&lt;&gt;"",M58=""),"Record effect confirmation time; ","")&amp;IF(AND(G58="Escalate",N58=""),"Assign escalation owner; ","")&amp;IF(AND(OR(G58="Hold",G58="Escalate",I58="Not achieved"),O58=""),"Record follow-up; ",""))</f>
      </c>
    </row>
    <row r="59" ht="46" customHeight="1">
      <c r="A59" s="11"/>
      <c r="B59" s="11"/>
      <c r="C59" s="11"/>
      <c r="D59" s="11"/>
      <c r="E59" s="11"/>
      <c r="F59" s="11"/>
      <c r="G59" s="11"/>
      <c r="H59" s="11"/>
      <c r="I59" s="11"/>
      <c r="J59" s="11"/>
      <c r="K59" s="24"/>
      <c r="L59" s="24"/>
      <c r="M59" s="24"/>
      <c r="N59" s="11"/>
      <c r="O59" s="11"/>
      <c r="P59" s="22" t="str">
        <f>IF(COUNTA(A59:O59)=0,"",IF(A59="","Add ID; ","")&amp;IF(AND(A59&lt;&gt;"",COUNTIF(OversightTable[Oversight ID],A59)&gt;1),"Duplicate ID; ","")&amp;IF(B59="","Add claim link; ",IF(COUNTIF(ClaimsTable[Claim ID],B59)=0,"Unknown claim; ",""))&amp;IF(C59="","Record proposal; ","")&amp;IF(D59="","Record information; ","")&amp;IF(E59="","Assign reviewer; ","")&amp;IF(F59="","Record authority; ","")&amp;IF(G59="","Record action; ","")&amp;IF(H59="","Record reason; ","")&amp;IF(I59="","Verify effect; ","")&amp;IF(J59="","Link evidence; ","")&amp;IF(L59="","Record human action time; ","")&amp;IF(AND(J59&lt;&gt;"",COUNTIFS(EvidenceTable[Evidence ID],J59,EvidenceTable[Claim ID],B59)=0),"Evidence not linked to claim; ","")&amp;IF(AND(I59&lt;&gt;"Not verified",I59&lt;&gt;"",M59=""),"Record effect confirmation time; ","")&amp;IF(AND(G59="Escalate",N59=""),"Assign escalation owner; ","")&amp;IF(AND(OR(G59="Hold",G59="Escalate",I59="Not achieved"),O59=""),"Record follow-up; ",""))</f>
      </c>
    </row>
    <row r="60" ht="46" customHeight="1">
      <c r="A60" s="11"/>
      <c r="B60" s="11"/>
      <c r="C60" s="11"/>
      <c r="D60" s="11"/>
      <c r="E60" s="11"/>
      <c r="F60" s="11"/>
      <c r="G60" s="11"/>
      <c r="H60" s="11"/>
      <c r="I60" s="11"/>
      <c r="J60" s="11"/>
      <c r="K60" s="24"/>
      <c r="L60" s="24"/>
      <c r="M60" s="24"/>
      <c r="N60" s="11"/>
      <c r="O60" s="11"/>
      <c r="P60" s="22" t="str">
        <f>IF(COUNTA(A60:O60)=0,"",IF(A60="","Add ID; ","")&amp;IF(AND(A60&lt;&gt;"",COUNTIF(OversightTable[Oversight ID],A60)&gt;1),"Duplicate ID; ","")&amp;IF(B60="","Add claim link; ",IF(COUNTIF(ClaimsTable[Claim ID],B60)=0,"Unknown claim; ",""))&amp;IF(C60="","Record proposal; ","")&amp;IF(D60="","Record information; ","")&amp;IF(E60="","Assign reviewer; ","")&amp;IF(F60="","Record authority; ","")&amp;IF(G60="","Record action; ","")&amp;IF(H60="","Record reason; ","")&amp;IF(I60="","Verify effect; ","")&amp;IF(J60="","Link evidence; ","")&amp;IF(L60="","Record human action time; ","")&amp;IF(AND(J60&lt;&gt;"",COUNTIFS(EvidenceTable[Evidence ID],J60,EvidenceTable[Claim ID],B60)=0),"Evidence not linked to claim; ","")&amp;IF(AND(I60&lt;&gt;"Not verified",I60&lt;&gt;"",M60=""),"Record effect confirmation time; ","")&amp;IF(AND(G60="Escalate",N60=""),"Assign escalation owner; ","")&amp;IF(AND(OR(G60="Hold",G60="Escalate",I60="Not achieved"),O60=""),"Record follow-up; ",""))</f>
      </c>
    </row>
    <row r="61" ht="46" customHeight="1">
      <c r="A61" s="11"/>
      <c r="B61" s="11"/>
      <c r="C61" s="11"/>
      <c r="D61" s="11"/>
      <c r="E61" s="11"/>
      <c r="F61" s="11"/>
      <c r="G61" s="11"/>
      <c r="H61" s="11"/>
      <c r="I61" s="11"/>
      <c r="J61" s="11"/>
      <c r="K61" s="24"/>
      <c r="L61" s="24"/>
      <c r="M61" s="24"/>
      <c r="N61" s="11"/>
      <c r="O61" s="11"/>
      <c r="P61" s="22" t="str">
        <f>IF(COUNTA(A61:O61)=0,"",IF(A61="","Add ID; ","")&amp;IF(AND(A61&lt;&gt;"",COUNTIF(OversightTable[Oversight ID],A61)&gt;1),"Duplicate ID; ","")&amp;IF(B61="","Add claim link; ",IF(COUNTIF(ClaimsTable[Claim ID],B61)=0,"Unknown claim; ",""))&amp;IF(C61="","Record proposal; ","")&amp;IF(D61="","Record information; ","")&amp;IF(E61="","Assign reviewer; ","")&amp;IF(F61="","Record authority; ","")&amp;IF(G61="","Record action; ","")&amp;IF(H61="","Record reason; ","")&amp;IF(I61="","Verify effect; ","")&amp;IF(J61="","Link evidence; ","")&amp;IF(L61="","Record human action time; ","")&amp;IF(AND(J61&lt;&gt;"",COUNTIFS(EvidenceTable[Evidence ID],J61,EvidenceTable[Claim ID],B61)=0),"Evidence not linked to claim; ","")&amp;IF(AND(I61&lt;&gt;"Not verified",I61&lt;&gt;"",M61=""),"Record effect confirmation time; ","")&amp;IF(AND(G61="Escalate",N61=""),"Assign escalation owner; ","")&amp;IF(AND(OR(G61="Hold",G61="Escalate",I61="Not achieved"),O61=""),"Record follow-up; ",""))</f>
      </c>
    </row>
    <row r="62" ht="46" customHeight="1">
      <c r="A62" s="11"/>
      <c r="B62" s="11"/>
      <c r="C62" s="11"/>
      <c r="D62" s="11"/>
      <c r="E62" s="11"/>
      <c r="F62" s="11"/>
      <c r="G62" s="11"/>
      <c r="H62" s="11"/>
      <c r="I62" s="11"/>
      <c r="J62" s="11"/>
      <c r="K62" s="24"/>
      <c r="L62" s="24"/>
      <c r="M62" s="24"/>
      <c r="N62" s="11"/>
      <c r="O62" s="11"/>
      <c r="P62" s="22" t="str">
        <f>IF(COUNTA(A62:O62)=0,"",IF(A62="","Add ID; ","")&amp;IF(AND(A62&lt;&gt;"",COUNTIF(OversightTable[Oversight ID],A62)&gt;1),"Duplicate ID; ","")&amp;IF(B62="","Add claim link; ",IF(COUNTIF(ClaimsTable[Claim ID],B62)=0,"Unknown claim; ",""))&amp;IF(C62="","Record proposal; ","")&amp;IF(D62="","Record information; ","")&amp;IF(E62="","Assign reviewer; ","")&amp;IF(F62="","Record authority; ","")&amp;IF(G62="","Record action; ","")&amp;IF(H62="","Record reason; ","")&amp;IF(I62="","Verify effect; ","")&amp;IF(J62="","Link evidence; ","")&amp;IF(L62="","Record human action time; ","")&amp;IF(AND(J62&lt;&gt;"",COUNTIFS(EvidenceTable[Evidence ID],J62,EvidenceTable[Claim ID],B62)=0),"Evidence not linked to claim; ","")&amp;IF(AND(I62&lt;&gt;"Not verified",I62&lt;&gt;"",M62=""),"Record effect confirmation time; ","")&amp;IF(AND(G62="Escalate",N62=""),"Assign escalation owner; ","")&amp;IF(AND(OR(G62="Hold",G62="Escalate",I62="Not achieved"),O62=""),"Record follow-up; ",""))</f>
      </c>
    </row>
    <row r="63" ht="46" customHeight="1">
      <c r="A63" s="11"/>
      <c r="B63" s="11"/>
      <c r="C63" s="11"/>
      <c r="D63" s="11"/>
      <c r="E63" s="11"/>
      <c r="F63" s="11"/>
      <c r="G63" s="11"/>
      <c r="H63" s="11"/>
      <c r="I63" s="11"/>
      <c r="J63" s="11"/>
      <c r="K63" s="24"/>
      <c r="L63" s="24"/>
      <c r="M63" s="24"/>
      <c r="N63" s="11"/>
      <c r="O63" s="11"/>
      <c r="P63" s="22" t="str">
        <f>IF(COUNTA(A63:O63)=0,"",IF(A63="","Add ID; ","")&amp;IF(AND(A63&lt;&gt;"",COUNTIF(OversightTable[Oversight ID],A63)&gt;1),"Duplicate ID; ","")&amp;IF(B63="","Add claim link; ",IF(COUNTIF(ClaimsTable[Claim ID],B63)=0,"Unknown claim; ",""))&amp;IF(C63="","Record proposal; ","")&amp;IF(D63="","Record information; ","")&amp;IF(E63="","Assign reviewer; ","")&amp;IF(F63="","Record authority; ","")&amp;IF(G63="","Record action; ","")&amp;IF(H63="","Record reason; ","")&amp;IF(I63="","Verify effect; ","")&amp;IF(J63="","Link evidence; ","")&amp;IF(L63="","Record human action time; ","")&amp;IF(AND(J63&lt;&gt;"",COUNTIFS(EvidenceTable[Evidence ID],J63,EvidenceTable[Claim ID],B63)=0),"Evidence not linked to claim; ","")&amp;IF(AND(I63&lt;&gt;"Not verified",I63&lt;&gt;"",M63=""),"Record effect confirmation time; ","")&amp;IF(AND(G63="Escalate",N63=""),"Assign escalation owner; ","")&amp;IF(AND(OR(G63="Hold",G63="Escalate",I63="Not achieved"),O63=""),"Record follow-up; ",""))</f>
      </c>
    </row>
    <row r="64" ht="46" customHeight="1">
      <c r="A64" s="11"/>
      <c r="B64" s="11"/>
      <c r="C64" s="11"/>
      <c r="D64" s="11"/>
      <c r="E64" s="11"/>
      <c r="F64" s="11"/>
      <c r="G64" s="11"/>
      <c r="H64" s="11"/>
      <c r="I64" s="11"/>
      <c r="J64" s="11"/>
      <c r="K64" s="24"/>
      <c r="L64" s="24"/>
      <c r="M64" s="24"/>
      <c r="N64" s="11"/>
      <c r="O64" s="11"/>
      <c r="P64" s="22" t="str">
        <f>IF(COUNTA(A64:O64)=0,"",IF(A64="","Add ID; ","")&amp;IF(AND(A64&lt;&gt;"",COUNTIF(OversightTable[Oversight ID],A64)&gt;1),"Duplicate ID; ","")&amp;IF(B64="","Add claim link; ",IF(COUNTIF(ClaimsTable[Claim ID],B64)=0,"Unknown claim; ",""))&amp;IF(C64="","Record proposal; ","")&amp;IF(D64="","Record information; ","")&amp;IF(E64="","Assign reviewer; ","")&amp;IF(F64="","Record authority; ","")&amp;IF(G64="","Record action; ","")&amp;IF(H64="","Record reason; ","")&amp;IF(I64="","Verify effect; ","")&amp;IF(J64="","Link evidence; ","")&amp;IF(L64="","Record human action time; ","")&amp;IF(AND(J64&lt;&gt;"",COUNTIFS(EvidenceTable[Evidence ID],J64,EvidenceTable[Claim ID],B64)=0),"Evidence not linked to claim; ","")&amp;IF(AND(I64&lt;&gt;"Not verified",I64&lt;&gt;"",M64=""),"Record effect confirmation time; ","")&amp;IF(AND(G64="Escalate",N64=""),"Assign escalation owner; ","")&amp;IF(AND(OR(G64="Hold",G64="Escalate",I64="Not achieved"),O64=""),"Record follow-up; ",""))</f>
      </c>
    </row>
    <row r="65" ht="46" customHeight="1">
      <c r="A65" s="11"/>
      <c r="B65" s="11"/>
      <c r="C65" s="11"/>
      <c r="D65" s="11"/>
      <c r="E65" s="11"/>
      <c r="F65" s="11"/>
      <c r="G65" s="11"/>
      <c r="H65" s="11"/>
      <c r="I65" s="11"/>
      <c r="J65" s="11"/>
      <c r="K65" s="24"/>
      <c r="L65" s="24"/>
      <c r="M65" s="24"/>
      <c r="N65" s="11"/>
      <c r="O65" s="11"/>
      <c r="P65" s="22" t="str">
        <f>IF(COUNTA(A65:O65)=0,"",IF(A65="","Add ID; ","")&amp;IF(AND(A65&lt;&gt;"",COUNTIF(OversightTable[Oversight ID],A65)&gt;1),"Duplicate ID; ","")&amp;IF(B65="","Add claim link; ",IF(COUNTIF(ClaimsTable[Claim ID],B65)=0,"Unknown claim; ",""))&amp;IF(C65="","Record proposal; ","")&amp;IF(D65="","Record information; ","")&amp;IF(E65="","Assign reviewer; ","")&amp;IF(F65="","Record authority; ","")&amp;IF(G65="","Record action; ","")&amp;IF(H65="","Record reason; ","")&amp;IF(I65="","Verify effect; ","")&amp;IF(J65="","Link evidence; ","")&amp;IF(L65="","Record human action time; ","")&amp;IF(AND(J65&lt;&gt;"",COUNTIFS(EvidenceTable[Evidence ID],J65,EvidenceTable[Claim ID],B65)=0),"Evidence not linked to claim; ","")&amp;IF(AND(I65&lt;&gt;"Not verified",I65&lt;&gt;"",M65=""),"Record effect confirmation time; ","")&amp;IF(AND(G65="Escalate",N65=""),"Assign escalation owner; ","")&amp;IF(AND(OR(G65="Hold",G65="Escalate",I65="Not achieved"),O65=""),"Record follow-up; ",""))</f>
      </c>
    </row>
    <row r="66" ht="46" customHeight="1">
      <c r="A66" s="11"/>
      <c r="B66" s="11"/>
      <c r="C66" s="11"/>
      <c r="D66" s="11"/>
      <c r="E66" s="11"/>
      <c r="F66" s="11"/>
      <c r="G66" s="11"/>
      <c r="H66" s="11"/>
      <c r="I66" s="11"/>
      <c r="J66" s="11"/>
      <c r="K66" s="24"/>
      <c r="L66" s="24"/>
      <c r="M66" s="24"/>
      <c r="N66" s="11"/>
      <c r="O66" s="11"/>
      <c r="P66" s="22" t="str">
        <f>IF(COUNTA(A66:O66)=0,"",IF(A66="","Add ID; ","")&amp;IF(AND(A66&lt;&gt;"",COUNTIF(OversightTable[Oversight ID],A66)&gt;1),"Duplicate ID; ","")&amp;IF(B66="","Add claim link; ",IF(COUNTIF(ClaimsTable[Claim ID],B66)=0,"Unknown claim; ",""))&amp;IF(C66="","Record proposal; ","")&amp;IF(D66="","Record information; ","")&amp;IF(E66="","Assign reviewer; ","")&amp;IF(F66="","Record authority; ","")&amp;IF(G66="","Record action; ","")&amp;IF(H66="","Record reason; ","")&amp;IF(I66="","Verify effect; ","")&amp;IF(J66="","Link evidence; ","")&amp;IF(L66="","Record human action time; ","")&amp;IF(AND(J66&lt;&gt;"",COUNTIFS(EvidenceTable[Evidence ID],J66,EvidenceTable[Claim ID],B66)=0),"Evidence not linked to claim; ","")&amp;IF(AND(I66&lt;&gt;"Not verified",I66&lt;&gt;"",M66=""),"Record effect confirmation time; ","")&amp;IF(AND(G66="Escalate",N66=""),"Assign escalation owner; ","")&amp;IF(AND(OR(G66="Hold",G66="Escalate",I66="Not achieved"),O66=""),"Record follow-up; ",""))</f>
      </c>
    </row>
    <row r="67" ht="46" customHeight="1">
      <c r="A67" s="11"/>
      <c r="B67" s="11"/>
      <c r="C67" s="11"/>
      <c r="D67" s="11"/>
      <c r="E67" s="11"/>
      <c r="F67" s="11"/>
      <c r="G67" s="11"/>
      <c r="H67" s="11"/>
      <c r="I67" s="11"/>
      <c r="J67" s="11"/>
      <c r="K67" s="24"/>
      <c r="L67" s="24"/>
      <c r="M67" s="24"/>
      <c r="N67" s="11"/>
      <c r="O67" s="11"/>
      <c r="P67" s="22" t="str">
        <f>IF(COUNTA(A67:O67)=0,"",IF(A67="","Add ID; ","")&amp;IF(AND(A67&lt;&gt;"",COUNTIF(OversightTable[Oversight ID],A67)&gt;1),"Duplicate ID; ","")&amp;IF(B67="","Add claim link; ",IF(COUNTIF(ClaimsTable[Claim ID],B67)=0,"Unknown claim; ",""))&amp;IF(C67="","Record proposal; ","")&amp;IF(D67="","Record information; ","")&amp;IF(E67="","Assign reviewer; ","")&amp;IF(F67="","Record authority; ","")&amp;IF(G67="","Record action; ","")&amp;IF(H67="","Record reason; ","")&amp;IF(I67="","Verify effect; ","")&amp;IF(J67="","Link evidence; ","")&amp;IF(L67="","Record human action time; ","")&amp;IF(AND(J67&lt;&gt;"",COUNTIFS(EvidenceTable[Evidence ID],J67,EvidenceTable[Claim ID],B67)=0),"Evidence not linked to claim; ","")&amp;IF(AND(I67&lt;&gt;"Not verified",I67&lt;&gt;"",M67=""),"Record effect confirmation time; ","")&amp;IF(AND(G67="Escalate",N67=""),"Assign escalation owner; ","")&amp;IF(AND(OR(G67="Hold",G67="Escalate",I67="Not achieved"),O67=""),"Record follow-up; ",""))</f>
      </c>
    </row>
    <row r="68" ht="46" customHeight="1">
      <c r="A68" s="11"/>
      <c r="B68" s="11"/>
      <c r="C68" s="11"/>
      <c r="D68" s="11"/>
      <c r="E68" s="11"/>
      <c r="F68" s="11"/>
      <c r="G68" s="11"/>
      <c r="H68" s="11"/>
      <c r="I68" s="11"/>
      <c r="J68" s="11"/>
      <c r="K68" s="24"/>
      <c r="L68" s="24"/>
      <c r="M68" s="24"/>
      <c r="N68" s="11"/>
      <c r="O68" s="11"/>
      <c r="P68" s="22" t="str">
        <f>IF(COUNTA(A68:O68)=0,"",IF(A68="","Add ID; ","")&amp;IF(AND(A68&lt;&gt;"",COUNTIF(OversightTable[Oversight ID],A68)&gt;1),"Duplicate ID; ","")&amp;IF(B68="","Add claim link; ",IF(COUNTIF(ClaimsTable[Claim ID],B68)=0,"Unknown claim; ",""))&amp;IF(C68="","Record proposal; ","")&amp;IF(D68="","Record information; ","")&amp;IF(E68="","Assign reviewer; ","")&amp;IF(F68="","Record authority; ","")&amp;IF(G68="","Record action; ","")&amp;IF(H68="","Record reason; ","")&amp;IF(I68="","Verify effect; ","")&amp;IF(J68="","Link evidence; ","")&amp;IF(L68="","Record human action time; ","")&amp;IF(AND(J68&lt;&gt;"",COUNTIFS(EvidenceTable[Evidence ID],J68,EvidenceTable[Claim ID],B68)=0),"Evidence not linked to claim; ","")&amp;IF(AND(I68&lt;&gt;"Not verified",I68&lt;&gt;"",M68=""),"Record effect confirmation time; ","")&amp;IF(AND(G68="Escalate",N68=""),"Assign escalation owner; ","")&amp;IF(AND(OR(G68="Hold",G68="Escalate",I68="Not achieved"),O68=""),"Record follow-up; ",""))</f>
      </c>
    </row>
    <row r="69" ht="46" customHeight="1">
      <c r="A69" s="11"/>
      <c r="B69" s="11"/>
      <c r="C69" s="11"/>
      <c r="D69" s="11"/>
      <c r="E69" s="11"/>
      <c r="F69" s="11"/>
      <c r="G69" s="11"/>
      <c r="H69" s="11"/>
      <c r="I69" s="11"/>
      <c r="J69" s="11"/>
      <c r="K69" s="24"/>
      <c r="L69" s="24"/>
      <c r="M69" s="24"/>
      <c r="N69" s="11"/>
      <c r="O69" s="11"/>
      <c r="P69" s="22" t="str">
        <f>IF(COUNTA(A69:O69)=0,"",IF(A69="","Add ID; ","")&amp;IF(AND(A69&lt;&gt;"",COUNTIF(OversightTable[Oversight ID],A69)&gt;1),"Duplicate ID; ","")&amp;IF(B69="","Add claim link; ",IF(COUNTIF(ClaimsTable[Claim ID],B69)=0,"Unknown claim; ",""))&amp;IF(C69="","Record proposal; ","")&amp;IF(D69="","Record information; ","")&amp;IF(E69="","Assign reviewer; ","")&amp;IF(F69="","Record authority; ","")&amp;IF(G69="","Record action; ","")&amp;IF(H69="","Record reason; ","")&amp;IF(I69="","Verify effect; ","")&amp;IF(J69="","Link evidence; ","")&amp;IF(L69="","Record human action time; ","")&amp;IF(AND(J69&lt;&gt;"",COUNTIFS(EvidenceTable[Evidence ID],J69,EvidenceTable[Claim ID],B69)=0),"Evidence not linked to claim; ","")&amp;IF(AND(I69&lt;&gt;"Not verified",I69&lt;&gt;"",M69=""),"Record effect confirmation time; ","")&amp;IF(AND(G69="Escalate",N69=""),"Assign escalation owner; ","")&amp;IF(AND(OR(G69="Hold",G69="Escalate",I69="Not achieved"),O69=""),"Record follow-up; ",""))</f>
      </c>
    </row>
    <row r="70" ht="46" customHeight="1">
      <c r="A70" s="11"/>
      <c r="B70" s="11"/>
      <c r="C70" s="11"/>
      <c r="D70" s="11"/>
      <c r="E70" s="11"/>
      <c r="F70" s="11"/>
      <c r="G70" s="11"/>
      <c r="H70" s="11"/>
      <c r="I70" s="11"/>
      <c r="J70" s="11"/>
      <c r="K70" s="24"/>
      <c r="L70" s="24"/>
      <c r="M70" s="24"/>
      <c r="N70" s="11"/>
      <c r="O70" s="11"/>
      <c r="P70" s="22" t="str">
        <f>IF(COUNTA(A70:O70)=0,"",IF(A70="","Add ID; ","")&amp;IF(AND(A70&lt;&gt;"",COUNTIF(OversightTable[Oversight ID],A70)&gt;1),"Duplicate ID; ","")&amp;IF(B70="","Add claim link; ",IF(COUNTIF(ClaimsTable[Claim ID],B70)=0,"Unknown claim; ",""))&amp;IF(C70="","Record proposal; ","")&amp;IF(D70="","Record information; ","")&amp;IF(E70="","Assign reviewer; ","")&amp;IF(F70="","Record authority; ","")&amp;IF(G70="","Record action; ","")&amp;IF(H70="","Record reason; ","")&amp;IF(I70="","Verify effect; ","")&amp;IF(J70="","Link evidence; ","")&amp;IF(L70="","Record human action time; ","")&amp;IF(AND(J70&lt;&gt;"",COUNTIFS(EvidenceTable[Evidence ID],J70,EvidenceTable[Claim ID],B70)=0),"Evidence not linked to claim; ","")&amp;IF(AND(I70&lt;&gt;"Not verified",I70&lt;&gt;"",M70=""),"Record effect confirmation time; ","")&amp;IF(AND(G70="Escalate",N70=""),"Assign escalation owner; ","")&amp;IF(AND(OR(G70="Hold",G70="Escalate",I70="Not achieved"),O70=""),"Record follow-up; ",""))</f>
      </c>
    </row>
    <row r="71" ht="46" customHeight="1">
      <c r="A71" s="11"/>
      <c r="B71" s="11"/>
      <c r="C71" s="11"/>
      <c r="D71" s="11"/>
      <c r="E71" s="11"/>
      <c r="F71" s="11"/>
      <c r="G71" s="11"/>
      <c r="H71" s="11"/>
      <c r="I71" s="11"/>
      <c r="J71" s="11"/>
      <c r="K71" s="24"/>
      <c r="L71" s="24"/>
      <c r="M71" s="24"/>
      <c r="N71" s="11"/>
      <c r="O71" s="11"/>
      <c r="P71" s="22" t="str">
        <f>IF(COUNTA(A71:O71)=0,"",IF(A71="","Add ID; ","")&amp;IF(AND(A71&lt;&gt;"",COUNTIF(OversightTable[Oversight ID],A71)&gt;1),"Duplicate ID; ","")&amp;IF(B71="","Add claim link; ",IF(COUNTIF(ClaimsTable[Claim ID],B71)=0,"Unknown claim; ",""))&amp;IF(C71="","Record proposal; ","")&amp;IF(D71="","Record information; ","")&amp;IF(E71="","Assign reviewer; ","")&amp;IF(F71="","Record authority; ","")&amp;IF(G71="","Record action; ","")&amp;IF(H71="","Record reason; ","")&amp;IF(I71="","Verify effect; ","")&amp;IF(J71="","Link evidence; ","")&amp;IF(L71="","Record human action time; ","")&amp;IF(AND(J71&lt;&gt;"",COUNTIFS(EvidenceTable[Evidence ID],J71,EvidenceTable[Claim ID],B71)=0),"Evidence not linked to claim; ","")&amp;IF(AND(I71&lt;&gt;"Not verified",I71&lt;&gt;"",M71=""),"Record effect confirmation time; ","")&amp;IF(AND(G71="Escalate",N71=""),"Assign escalation owner; ","")&amp;IF(AND(OR(G71="Hold",G71="Escalate",I71="Not achieved"),O71=""),"Record follow-up; ",""))</f>
      </c>
    </row>
    <row r="72" ht="46" customHeight="1">
      <c r="A72" s="11"/>
      <c r="B72" s="11"/>
      <c r="C72" s="11"/>
      <c r="D72" s="11"/>
      <c r="E72" s="11"/>
      <c r="F72" s="11"/>
      <c r="G72" s="11"/>
      <c r="H72" s="11"/>
      <c r="I72" s="11"/>
      <c r="J72" s="11"/>
      <c r="K72" s="24"/>
      <c r="L72" s="24"/>
      <c r="M72" s="24"/>
      <c r="N72" s="11"/>
      <c r="O72" s="11"/>
      <c r="P72" s="22" t="str">
        <f>IF(COUNTA(A72:O72)=0,"",IF(A72="","Add ID; ","")&amp;IF(AND(A72&lt;&gt;"",COUNTIF(OversightTable[Oversight ID],A72)&gt;1),"Duplicate ID; ","")&amp;IF(B72="","Add claim link; ",IF(COUNTIF(ClaimsTable[Claim ID],B72)=0,"Unknown claim; ",""))&amp;IF(C72="","Record proposal; ","")&amp;IF(D72="","Record information; ","")&amp;IF(E72="","Assign reviewer; ","")&amp;IF(F72="","Record authority; ","")&amp;IF(G72="","Record action; ","")&amp;IF(H72="","Record reason; ","")&amp;IF(I72="","Verify effect; ","")&amp;IF(J72="","Link evidence; ","")&amp;IF(L72="","Record human action time; ","")&amp;IF(AND(J72&lt;&gt;"",COUNTIFS(EvidenceTable[Evidence ID],J72,EvidenceTable[Claim ID],B72)=0),"Evidence not linked to claim; ","")&amp;IF(AND(I72&lt;&gt;"Not verified",I72&lt;&gt;"",M72=""),"Record effect confirmation time; ","")&amp;IF(AND(G72="Escalate",N72=""),"Assign escalation owner; ","")&amp;IF(AND(OR(G72="Hold",G72="Escalate",I72="Not achieved"),O72=""),"Record follow-up; ",""))</f>
      </c>
    </row>
    <row r="73" ht="46" customHeight="1">
      <c r="A73" s="11"/>
      <c r="B73" s="11"/>
      <c r="C73" s="11"/>
      <c r="D73" s="11"/>
      <c r="E73" s="11"/>
      <c r="F73" s="11"/>
      <c r="G73" s="11"/>
      <c r="H73" s="11"/>
      <c r="I73" s="11"/>
      <c r="J73" s="11"/>
      <c r="K73" s="24"/>
      <c r="L73" s="24"/>
      <c r="M73" s="24"/>
      <c r="N73" s="11"/>
      <c r="O73" s="11"/>
      <c r="P73" s="22" t="str">
        <f>IF(COUNTA(A73:O73)=0,"",IF(A73="","Add ID; ","")&amp;IF(AND(A73&lt;&gt;"",COUNTIF(OversightTable[Oversight ID],A73)&gt;1),"Duplicate ID; ","")&amp;IF(B73="","Add claim link; ",IF(COUNTIF(ClaimsTable[Claim ID],B73)=0,"Unknown claim; ",""))&amp;IF(C73="","Record proposal; ","")&amp;IF(D73="","Record information; ","")&amp;IF(E73="","Assign reviewer; ","")&amp;IF(F73="","Record authority; ","")&amp;IF(G73="","Record action; ","")&amp;IF(H73="","Record reason; ","")&amp;IF(I73="","Verify effect; ","")&amp;IF(J73="","Link evidence; ","")&amp;IF(L73="","Record human action time; ","")&amp;IF(AND(J73&lt;&gt;"",COUNTIFS(EvidenceTable[Evidence ID],J73,EvidenceTable[Claim ID],B73)=0),"Evidence not linked to claim; ","")&amp;IF(AND(I73&lt;&gt;"Not verified",I73&lt;&gt;"",M73=""),"Record effect confirmation time; ","")&amp;IF(AND(G73="Escalate",N73=""),"Assign escalation owner; ","")&amp;IF(AND(OR(G73="Hold",G73="Escalate",I73="Not achieved"),O73=""),"Record follow-up; ",""))</f>
      </c>
    </row>
    <row r="74" ht="46" customHeight="1">
      <c r="A74" s="11"/>
      <c r="B74" s="11"/>
      <c r="C74" s="11"/>
      <c r="D74" s="11"/>
      <c r="E74" s="11"/>
      <c r="F74" s="11"/>
      <c r="G74" s="11"/>
      <c r="H74" s="11"/>
      <c r="I74" s="11"/>
      <c r="J74" s="11"/>
      <c r="K74" s="24"/>
      <c r="L74" s="24"/>
      <c r="M74" s="24"/>
      <c r="N74" s="11"/>
      <c r="O74" s="11"/>
      <c r="P74" s="22" t="str">
        <f>IF(COUNTA(A74:O74)=0,"",IF(A74="","Add ID; ","")&amp;IF(AND(A74&lt;&gt;"",COUNTIF(OversightTable[Oversight ID],A74)&gt;1),"Duplicate ID; ","")&amp;IF(B74="","Add claim link; ",IF(COUNTIF(ClaimsTable[Claim ID],B74)=0,"Unknown claim; ",""))&amp;IF(C74="","Record proposal; ","")&amp;IF(D74="","Record information; ","")&amp;IF(E74="","Assign reviewer; ","")&amp;IF(F74="","Record authority; ","")&amp;IF(G74="","Record action; ","")&amp;IF(H74="","Record reason; ","")&amp;IF(I74="","Verify effect; ","")&amp;IF(J74="","Link evidence; ","")&amp;IF(L74="","Record human action time; ","")&amp;IF(AND(J74&lt;&gt;"",COUNTIFS(EvidenceTable[Evidence ID],J74,EvidenceTable[Claim ID],B74)=0),"Evidence not linked to claim; ","")&amp;IF(AND(I74&lt;&gt;"Not verified",I74&lt;&gt;"",M74=""),"Record effect confirmation time; ","")&amp;IF(AND(G74="Escalate",N74=""),"Assign escalation owner; ","")&amp;IF(AND(OR(G74="Hold",G74="Escalate",I74="Not achieved"),O74=""),"Record follow-up; ",""))</f>
      </c>
    </row>
    <row r="75" ht="46" customHeight="1">
      <c r="A75" s="11"/>
      <c r="B75" s="11"/>
      <c r="C75" s="11"/>
      <c r="D75" s="11"/>
      <c r="E75" s="11"/>
      <c r="F75" s="11"/>
      <c r="G75" s="11"/>
      <c r="H75" s="11"/>
      <c r="I75" s="11"/>
      <c r="J75" s="11"/>
      <c r="K75" s="24"/>
      <c r="L75" s="24"/>
      <c r="M75" s="24"/>
      <c r="N75" s="11"/>
      <c r="O75" s="11"/>
      <c r="P75" s="22" t="str">
        <f>IF(COUNTA(A75:O75)=0,"",IF(A75="","Add ID; ","")&amp;IF(AND(A75&lt;&gt;"",COUNTIF(OversightTable[Oversight ID],A75)&gt;1),"Duplicate ID; ","")&amp;IF(B75="","Add claim link; ",IF(COUNTIF(ClaimsTable[Claim ID],B75)=0,"Unknown claim; ",""))&amp;IF(C75="","Record proposal; ","")&amp;IF(D75="","Record information; ","")&amp;IF(E75="","Assign reviewer; ","")&amp;IF(F75="","Record authority; ","")&amp;IF(G75="","Record action; ","")&amp;IF(H75="","Record reason; ","")&amp;IF(I75="","Verify effect; ","")&amp;IF(J75="","Link evidence; ","")&amp;IF(L75="","Record human action time; ","")&amp;IF(AND(J75&lt;&gt;"",COUNTIFS(EvidenceTable[Evidence ID],J75,EvidenceTable[Claim ID],B75)=0),"Evidence not linked to claim; ","")&amp;IF(AND(I75&lt;&gt;"Not verified",I75&lt;&gt;"",M75=""),"Record effect confirmation time; ","")&amp;IF(AND(G75="Escalate",N75=""),"Assign escalation owner; ","")&amp;IF(AND(OR(G75="Hold",G75="Escalate",I75="Not achieved"),O75=""),"Record follow-up; ",""))</f>
      </c>
    </row>
    <row r="76" ht="46" customHeight="1">
      <c r="A76" s="11"/>
      <c r="B76" s="11"/>
      <c r="C76" s="11"/>
      <c r="D76" s="11"/>
      <c r="E76" s="11"/>
      <c r="F76" s="11"/>
      <c r="G76" s="11"/>
      <c r="H76" s="11"/>
      <c r="I76" s="11"/>
      <c r="J76" s="11"/>
      <c r="K76" s="24"/>
      <c r="L76" s="24"/>
      <c r="M76" s="24"/>
      <c r="N76" s="11"/>
      <c r="O76" s="11"/>
      <c r="P76" s="22" t="str">
        <f>IF(COUNTA(A76:O76)=0,"",IF(A76="","Add ID; ","")&amp;IF(AND(A76&lt;&gt;"",COUNTIF(OversightTable[Oversight ID],A76)&gt;1),"Duplicate ID; ","")&amp;IF(B76="","Add claim link; ",IF(COUNTIF(ClaimsTable[Claim ID],B76)=0,"Unknown claim; ",""))&amp;IF(C76="","Record proposal; ","")&amp;IF(D76="","Record information; ","")&amp;IF(E76="","Assign reviewer; ","")&amp;IF(F76="","Record authority; ","")&amp;IF(G76="","Record action; ","")&amp;IF(H76="","Record reason; ","")&amp;IF(I76="","Verify effect; ","")&amp;IF(J76="","Link evidence; ","")&amp;IF(L76="","Record human action time; ","")&amp;IF(AND(J76&lt;&gt;"",COUNTIFS(EvidenceTable[Evidence ID],J76,EvidenceTable[Claim ID],B76)=0),"Evidence not linked to claim; ","")&amp;IF(AND(I76&lt;&gt;"Not verified",I76&lt;&gt;"",M76=""),"Record effect confirmation time; ","")&amp;IF(AND(G76="Escalate",N76=""),"Assign escalation owner; ","")&amp;IF(AND(OR(G76="Hold",G76="Escalate",I76="Not achieved"),O76=""),"Record follow-up; ",""))</f>
      </c>
    </row>
    <row r="77" ht="46" customHeight="1">
      <c r="A77" s="11"/>
      <c r="B77" s="11"/>
      <c r="C77" s="11"/>
      <c r="D77" s="11"/>
      <c r="E77" s="11"/>
      <c r="F77" s="11"/>
      <c r="G77" s="11"/>
      <c r="H77" s="11"/>
      <c r="I77" s="11"/>
      <c r="J77" s="11"/>
      <c r="K77" s="24"/>
      <c r="L77" s="24"/>
      <c r="M77" s="24"/>
      <c r="N77" s="11"/>
      <c r="O77" s="11"/>
      <c r="P77" s="22" t="str">
        <f>IF(COUNTA(A77:O77)=0,"",IF(A77="","Add ID; ","")&amp;IF(AND(A77&lt;&gt;"",COUNTIF(OversightTable[Oversight ID],A77)&gt;1),"Duplicate ID; ","")&amp;IF(B77="","Add claim link; ",IF(COUNTIF(ClaimsTable[Claim ID],B77)=0,"Unknown claim; ",""))&amp;IF(C77="","Record proposal; ","")&amp;IF(D77="","Record information; ","")&amp;IF(E77="","Assign reviewer; ","")&amp;IF(F77="","Record authority; ","")&amp;IF(G77="","Record action; ","")&amp;IF(H77="","Record reason; ","")&amp;IF(I77="","Verify effect; ","")&amp;IF(J77="","Link evidence; ","")&amp;IF(L77="","Record human action time; ","")&amp;IF(AND(J77&lt;&gt;"",COUNTIFS(EvidenceTable[Evidence ID],J77,EvidenceTable[Claim ID],B77)=0),"Evidence not linked to claim; ","")&amp;IF(AND(I77&lt;&gt;"Not verified",I77&lt;&gt;"",M77=""),"Record effect confirmation time; ","")&amp;IF(AND(G77="Escalate",N77=""),"Assign escalation owner; ","")&amp;IF(AND(OR(G77="Hold",G77="Escalate",I77="Not achieved"),O77=""),"Record follow-up; ",""))</f>
      </c>
    </row>
    <row r="78" ht="46" customHeight="1">
      <c r="A78" s="11"/>
      <c r="B78" s="11"/>
      <c r="C78" s="11"/>
      <c r="D78" s="11"/>
      <c r="E78" s="11"/>
      <c r="F78" s="11"/>
      <c r="G78" s="11"/>
      <c r="H78" s="11"/>
      <c r="I78" s="11"/>
      <c r="J78" s="11"/>
      <c r="K78" s="24"/>
      <c r="L78" s="24"/>
      <c r="M78" s="24"/>
      <c r="N78" s="11"/>
      <c r="O78" s="11"/>
      <c r="P78" s="22" t="str">
        <f>IF(COUNTA(A78:O78)=0,"",IF(A78="","Add ID; ","")&amp;IF(AND(A78&lt;&gt;"",COUNTIF(OversightTable[Oversight ID],A78)&gt;1),"Duplicate ID; ","")&amp;IF(B78="","Add claim link; ",IF(COUNTIF(ClaimsTable[Claim ID],B78)=0,"Unknown claim; ",""))&amp;IF(C78="","Record proposal; ","")&amp;IF(D78="","Record information; ","")&amp;IF(E78="","Assign reviewer; ","")&amp;IF(F78="","Record authority; ","")&amp;IF(G78="","Record action; ","")&amp;IF(H78="","Record reason; ","")&amp;IF(I78="","Verify effect; ","")&amp;IF(J78="","Link evidence; ","")&amp;IF(L78="","Record human action time; ","")&amp;IF(AND(J78&lt;&gt;"",COUNTIFS(EvidenceTable[Evidence ID],J78,EvidenceTable[Claim ID],B78)=0),"Evidence not linked to claim; ","")&amp;IF(AND(I78&lt;&gt;"Not verified",I78&lt;&gt;"",M78=""),"Record effect confirmation time; ","")&amp;IF(AND(G78="Escalate",N78=""),"Assign escalation owner; ","")&amp;IF(AND(OR(G78="Hold",G78="Escalate",I78="Not achieved"),O78=""),"Record follow-up; ",""))</f>
      </c>
    </row>
    <row r="79" ht="46" customHeight="1">
      <c r="A79" s="11"/>
      <c r="B79" s="11"/>
      <c r="C79" s="11"/>
      <c r="D79" s="11"/>
      <c r="E79" s="11"/>
      <c r="F79" s="11"/>
      <c r="G79" s="11"/>
      <c r="H79" s="11"/>
      <c r="I79" s="11"/>
      <c r="J79" s="11"/>
      <c r="K79" s="24"/>
      <c r="L79" s="24"/>
      <c r="M79" s="24"/>
      <c r="N79" s="11"/>
      <c r="O79" s="11"/>
      <c r="P79" s="22" t="str">
        <f>IF(COUNTA(A79:O79)=0,"",IF(A79="","Add ID; ","")&amp;IF(AND(A79&lt;&gt;"",COUNTIF(OversightTable[Oversight ID],A79)&gt;1),"Duplicate ID; ","")&amp;IF(B79="","Add claim link; ",IF(COUNTIF(ClaimsTable[Claim ID],B79)=0,"Unknown claim; ",""))&amp;IF(C79="","Record proposal; ","")&amp;IF(D79="","Record information; ","")&amp;IF(E79="","Assign reviewer; ","")&amp;IF(F79="","Record authority; ","")&amp;IF(G79="","Record action; ","")&amp;IF(H79="","Record reason; ","")&amp;IF(I79="","Verify effect; ","")&amp;IF(J79="","Link evidence; ","")&amp;IF(L79="","Record human action time; ","")&amp;IF(AND(J79&lt;&gt;"",COUNTIFS(EvidenceTable[Evidence ID],J79,EvidenceTable[Claim ID],B79)=0),"Evidence not linked to claim; ","")&amp;IF(AND(I79&lt;&gt;"Not verified",I79&lt;&gt;"",M79=""),"Record effect confirmation time; ","")&amp;IF(AND(G79="Escalate",N79=""),"Assign escalation owner; ","")&amp;IF(AND(OR(G79="Hold",G79="Escalate",I79="Not achieved"),O79=""),"Record follow-up; ",""))</f>
      </c>
    </row>
    <row r="80" ht="46" customHeight="1">
      <c r="A80" s="11"/>
      <c r="B80" s="11"/>
      <c r="C80" s="11"/>
      <c r="D80" s="11"/>
      <c r="E80" s="11"/>
      <c r="F80" s="11"/>
      <c r="G80" s="11"/>
      <c r="H80" s="11"/>
      <c r="I80" s="11"/>
      <c r="J80" s="11"/>
      <c r="K80" s="24"/>
      <c r="L80" s="24"/>
      <c r="M80" s="24"/>
      <c r="N80" s="11"/>
      <c r="O80" s="11"/>
      <c r="P80" s="22" t="str">
        <f>IF(COUNTA(A80:O80)=0,"",IF(A80="","Add ID; ","")&amp;IF(AND(A80&lt;&gt;"",COUNTIF(OversightTable[Oversight ID],A80)&gt;1),"Duplicate ID; ","")&amp;IF(B80="","Add claim link; ",IF(COUNTIF(ClaimsTable[Claim ID],B80)=0,"Unknown claim; ",""))&amp;IF(C80="","Record proposal; ","")&amp;IF(D80="","Record information; ","")&amp;IF(E80="","Assign reviewer; ","")&amp;IF(F80="","Record authority; ","")&amp;IF(G80="","Record action; ","")&amp;IF(H80="","Record reason; ","")&amp;IF(I80="","Verify effect; ","")&amp;IF(J80="","Link evidence; ","")&amp;IF(L80="","Record human action time; ","")&amp;IF(AND(J80&lt;&gt;"",COUNTIFS(EvidenceTable[Evidence ID],J80,EvidenceTable[Claim ID],B80)=0),"Evidence not linked to claim; ","")&amp;IF(AND(I80&lt;&gt;"Not verified",I80&lt;&gt;"",M80=""),"Record effect confirmation time; ","")&amp;IF(AND(G80="Escalate",N80=""),"Assign escalation owner; ","")&amp;IF(AND(OR(G80="Hold",G80="Escalate",I80="Not achieved"),O80=""),"Record follow-up; ",""))</f>
      </c>
    </row>
    <row r="81" ht="46" customHeight="1">
      <c r="A81" s="11"/>
      <c r="B81" s="11"/>
      <c r="C81" s="11"/>
      <c r="D81" s="11"/>
      <c r="E81" s="11"/>
      <c r="F81" s="11"/>
      <c r="G81" s="11"/>
      <c r="H81" s="11"/>
      <c r="I81" s="11"/>
      <c r="J81" s="11"/>
      <c r="K81" s="24"/>
      <c r="L81" s="24"/>
      <c r="M81" s="24"/>
      <c r="N81" s="11"/>
      <c r="O81" s="11"/>
      <c r="P81" s="22" t="str">
        <f>IF(COUNTA(A81:O81)=0,"",IF(A81="","Add ID; ","")&amp;IF(AND(A81&lt;&gt;"",COUNTIF(OversightTable[Oversight ID],A81)&gt;1),"Duplicate ID; ","")&amp;IF(B81="","Add claim link; ",IF(COUNTIF(ClaimsTable[Claim ID],B81)=0,"Unknown claim; ",""))&amp;IF(C81="","Record proposal; ","")&amp;IF(D81="","Record information; ","")&amp;IF(E81="","Assign reviewer; ","")&amp;IF(F81="","Record authority; ","")&amp;IF(G81="","Record action; ","")&amp;IF(H81="","Record reason; ","")&amp;IF(I81="","Verify effect; ","")&amp;IF(J81="","Link evidence; ","")&amp;IF(L81="","Record human action time; ","")&amp;IF(AND(J81&lt;&gt;"",COUNTIFS(EvidenceTable[Evidence ID],J81,EvidenceTable[Claim ID],B81)=0),"Evidence not linked to claim; ","")&amp;IF(AND(I81&lt;&gt;"Not verified",I81&lt;&gt;"",M81=""),"Record effect confirmation time; ","")&amp;IF(AND(G81="Escalate",N81=""),"Assign escalation owner; ","")&amp;IF(AND(OR(G81="Hold",G81="Escalate",I81="Not achieved"),O81=""),"Record follow-up; ",""))</f>
      </c>
    </row>
    <row r="82" ht="46" customHeight="1">
      <c r="A82" s="11"/>
      <c r="B82" s="11"/>
      <c r="C82" s="11"/>
      <c r="D82" s="11"/>
      <c r="E82" s="11"/>
      <c r="F82" s="11"/>
      <c r="G82" s="11"/>
      <c r="H82" s="11"/>
      <c r="I82" s="11"/>
      <c r="J82" s="11"/>
      <c r="K82" s="24"/>
      <c r="L82" s="24"/>
      <c r="M82" s="24"/>
      <c r="N82" s="11"/>
      <c r="O82" s="11"/>
      <c r="P82" s="22" t="str">
        <f>IF(COUNTA(A82:O82)=0,"",IF(A82="","Add ID; ","")&amp;IF(AND(A82&lt;&gt;"",COUNTIF(OversightTable[Oversight ID],A82)&gt;1),"Duplicate ID; ","")&amp;IF(B82="","Add claim link; ",IF(COUNTIF(ClaimsTable[Claim ID],B82)=0,"Unknown claim; ",""))&amp;IF(C82="","Record proposal; ","")&amp;IF(D82="","Record information; ","")&amp;IF(E82="","Assign reviewer; ","")&amp;IF(F82="","Record authority; ","")&amp;IF(G82="","Record action; ","")&amp;IF(H82="","Record reason; ","")&amp;IF(I82="","Verify effect; ","")&amp;IF(J82="","Link evidence; ","")&amp;IF(L82="","Record human action time; ","")&amp;IF(AND(J82&lt;&gt;"",COUNTIFS(EvidenceTable[Evidence ID],J82,EvidenceTable[Claim ID],B82)=0),"Evidence not linked to claim; ","")&amp;IF(AND(I82&lt;&gt;"Not verified",I82&lt;&gt;"",M82=""),"Record effect confirmation time; ","")&amp;IF(AND(G82="Escalate",N82=""),"Assign escalation owner; ","")&amp;IF(AND(OR(G82="Hold",G82="Escalate",I82="Not achieved"),O82=""),"Record follow-up; ",""))</f>
      </c>
    </row>
    <row r="83" ht="46" customHeight="1">
      <c r="A83" s="11"/>
      <c r="B83" s="11"/>
      <c r="C83" s="11"/>
      <c r="D83" s="11"/>
      <c r="E83" s="11"/>
      <c r="F83" s="11"/>
      <c r="G83" s="11"/>
      <c r="H83" s="11"/>
      <c r="I83" s="11"/>
      <c r="J83" s="11"/>
      <c r="K83" s="24"/>
      <c r="L83" s="24"/>
      <c r="M83" s="24"/>
      <c r="N83" s="11"/>
      <c r="O83" s="11"/>
      <c r="P83" s="22" t="str">
        <f>IF(COUNTA(A83:O83)=0,"",IF(A83="","Add ID; ","")&amp;IF(AND(A83&lt;&gt;"",COUNTIF(OversightTable[Oversight ID],A83)&gt;1),"Duplicate ID; ","")&amp;IF(B83="","Add claim link; ",IF(COUNTIF(ClaimsTable[Claim ID],B83)=0,"Unknown claim; ",""))&amp;IF(C83="","Record proposal; ","")&amp;IF(D83="","Record information; ","")&amp;IF(E83="","Assign reviewer; ","")&amp;IF(F83="","Record authority; ","")&amp;IF(G83="","Record action; ","")&amp;IF(H83="","Record reason; ","")&amp;IF(I83="","Verify effect; ","")&amp;IF(J83="","Link evidence; ","")&amp;IF(L83="","Record human action time; ","")&amp;IF(AND(J83&lt;&gt;"",COUNTIFS(EvidenceTable[Evidence ID],J83,EvidenceTable[Claim ID],B83)=0),"Evidence not linked to claim; ","")&amp;IF(AND(I83&lt;&gt;"Not verified",I83&lt;&gt;"",M83=""),"Record effect confirmation time; ","")&amp;IF(AND(G83="Escalate",N83=""),"Assign escalation owner; ","")&amp;IF(AND(OR(G83="Hold",G83="Escalate",I83="Not achieved"),O83=""),"Record follow-up; ",""))</f>
      </c>
    </row>
    <row r="84" ht="46" customHeight="1">
      <c r="A84" s="11"/>
      <c r="B84" s="11"/>
      <c r="C84" s="11"/>
      <c r="D84" s="11"/>
      <c r="E84" s="11"/>
      <c r="F84" s="11"/>
      <c r="G84" s="11"/>
      <c r="H84" s="11"/>
      <c r="I84" s="11"/>
      <c r="J84" s="11"/>
      <c r="K84" s="24"/>
      <c r="L84" s="24"/>
      <c r="M84" s="24"/>
      <c r="N84" s="11"/>
      <c r="O84" s="11"/>
      <c r="P84" s="22" t="str">
        <f>IF(COUNTA(A84:O84)=0,"",IF(A84="","Add ID; ","")&amp;IF(AND(A84&lt;&gt;"",COUNTIF(OversightTable[Oversight ID],A84)&gt;1),"Duplicate ID; ","")&amp;IF(B84="","Add claim link; ",IF(COUNTIF(ClaimsTable[Claim ID],B84)=0,"Unknown claim; ",""))&amp;IF(C84="","Record proposal; ","")&amp;IF(D84="","Record information; ","")&amp;IF(E84="","Assign reviewer; ","")&amp;IF(F84="","Record authority; ","")&amp;IF(G84="","Record action; ","")&amp;IF(H84="","Record reason; ","")&amp;IF(I84="","Verify effect; ","")&amp;IF(J84="","Link evidence; ","")&amp;IF(L84="","Record human action time; ","")&amp;IF(AND(J84&lt;&gt;"",COUNTIFS(EvidenceTable[Evidence ID],J84,EvidenceTable[Claim ID],B84)=0),"Evidence not linked to claim; ","")&amp;IF(AND(I84&lt;&gt;"Not verified",I84&lt;&gt;"",M84=""),"Record effect confirmation time; ","")&amp;IF(AND(G84="Escalate",N84=""),"Assign escalation owner; ","")&amp;IF(AND(OR(G84="Hold",G84="Escalate",I84="Not achieved"),O84=""),"Record follow-up; ",""))</f>
      </c>
    </row>
    <row r="85" ht="46" customHeight="1">
      <c r="A85" s="11"/>
      <c r="B85" s="11"/>
      <c r="C85" s="11"/>
      <c r="D85" s="11"/>
      <c r="E85" s="11"/>
      <c r="F85" s="11"/>
      <c r="G85" s="11"/>
      <c r="H85" s="11"/>
      <c r="I85" s="11"/>
      <c r="J85" s="11"/>
      <c r="K85" s="24"/>
      <c r="L85" s="24"/>
      <c r="M85" s="24"/>
      <c r="N85" s="11"/>
      <c r="O85" s="11"/>
      <c r="P85" s="22" t="str">
        <f>IF(COUNTA(A85:O85)=0,"",IF(A85="","Add ID; ","")&amp;IF(AND(A85&lt;&gt;"",COUNTIF(OversightTable[Oversight ID],A85)&gt;1),"Duplicate ID; ","")&amp;IF(B85="","Add claim link; ",IF(COUNTIF(ClaimsTable[Claim ID],B85)=0,"Unknown claim; ",""))&amp;IF(C85="","Record proposal; ","")&amp;IF(D85="","Record information; ","")&amp;IF(E85="","Assign reviewer; ","")&amp;IF(F85="","Record authority; ","")&amp;IF(G85="","Record action; ","")&amp;IF(H85="","Record reason; ","")&amp;IF(I85="","Verify effect; ","")&amp;IF(J85="","Link evidence; ","")&amp;IF(L85="","Record human action time; ","")&amp;IF(AND(J85&lt;&gt;"",COUNTIFS(EvidenceTable[Evidence ID],J85,EvidenceTable[Claim ID],B85)=0),"Evidence not linked to claim; ","")&amp;IF(AND(I85&lt;&gt;"Not verified",I85&lt;&gt;"",M85=""),"Record effect confirmation time; ","")&amp;IF(AND(G85="Escalate",N85=""),"Assign escalation owner; ","")&amp;IF(AND(OR(G85="Hold",G85="Escalate",I85="Not achieved"),O85=""),"Record follow-up; ",""))</f>
      </c>
    </row>
    <row r="86" ht="46" customHeight="1">
      <c r="A86" s="11"/>
      <c r="B86" s="11"/>
      <c r="C86" s="11"/>
      <c r="D86" s="11"/>
      <c r="E86" s="11"/>
      <c r="F86" s="11"/>
      <c r="G86" s="11"/>
      <c r="H86" s="11"/>
      <c r="I86" s="11"/>
      <c r="J86" s="11"/>
      <c r="K86" s="24"/>
      <c r="L86" s="24"/>
      <c r="M86" s="24"/>
      <c r="N86" s="11"/>
      <c r="O86" s="11"/>
      <c r="P86" s="22" t="str">
        <f>IF(COUNTA(A86:O86)=0,"",IF(A86="","Add ID; ","")&amp;IF(AND(A86&lt;&gt;"",COUNTIF(OversightTable[Oversight ID],A86)&gt;1),"Duplicate ID; ","")&amp;IF(B86="","Add claim link; ",IF(COUNTIF(ClaimsTable[Claim ID],B86)=0,"Unknown claim; ",""))&amp;IF(C86="","Record proposal; ","")&amp;IF(D86="","Record information; ","")&amp;IF(E86="","Assign reviewer; ","")&amp;IF(F86="","Record authority; ","")&amp;IF(G86="","Record action; ","")&amp;IF(H86="","Record reason; ","")&amp;IF(I86="","Verify effect; ","")&amp;IF(J86="","Link evidence; ","")&amp;IF(L86="","Record human action time; ","")&amp;IF(AND(J86&lt;&gt;"",COUNTIFS(EvidenceTable[Evidence ID],J86,EvidenceTable[Claim ID],B86)=0),"Evidence not linked to claim; ","")&amp;IF(AND(I86&lt;&gt;"Not verified",I86&lt;&gt;"",M86=""),"Record effect confirmation time; ","")&amp;IF(AND(G86="Escalate",N86=""),"Assign escalation owner; ","")&amp;IF(AND(OR(G86="Hold",G86="Escalate",I86="Not achieved"),O86=""),"Record follow-up; ",""))</f>
      </c>
    </row>
    <row r="87" ht="46" customHeight="1">
      <c r="A87" s="11"/>
      <c r="B87" s="11"/>
      <c r="C87" s="11"/>
      <c r="D87" s="11"/>
      <c r="E87" s="11"/>
      <c r="F87" s="11"/>
      <c r="G87" s="11"/>
      <c r="H87" s="11"/>
      <c r="I87" s="11"/>
      <c r="J87" s="11"/>
      <c r="K87" s="24"/>
      <c r="L87" s="24"/>
      <c r="M87" s="24"/>
      <c r="N87" s="11"/>
      <c r="O87" s="11"/>
      <c r="P87" s="22" t="str">
        <f>IF(COUNTA(A87:O87)=0,"",IF(A87="","Add ID; ","")&amp;IF(AND(A87&lt;&gt;"",COUNTIF(OversightTable[Oversight ID],A87)&gt;1),"Duplicate ID; ","")&amp;IF(B87="","Add claim link; ",IF(COUNTIF(ClaimsTable[Claim ID],B87)=0,"Unknown claim; ",""))&amp;IF(C87="","Record proposal; ","")&amp;IF(D87="","Record information; ","")&amp;IF(E87="","Assign reviewer; ","")&amp;IF(F87="","Record authority; ","")&amp;IF(G87="","Record action; ","")&amp;IF(H87="","Record reason; ","")&amp;IF(I87="","Verify effect; ","")&amp;IF(J87="","Link evidence; ","")&amp;IF(L87="","Record human action time; ","")&amp;IF(AND(J87&lt;&gt;"",COUNTIFS(EvidenceTable[Evidence ID],J87,EvidenceTable[Claim ID],B87)=0),"Evidence not linked to claim; ","")&amp;IF(AND(I87&lt;&gt;"Not verified",I87&lt;&gt;"",M87=""),"Record effect confirmation time; ","")&amp;IF(AND(G87="Escalate",N87=""),"Assign escalation owner; ","")&amp;IF(AND(OR(G87="Hold",G87="Escalate",I87="Not achieved"),O87=""),"Record follow-up; ",""))</f>
      </c>
    </row>
    <row r="88" ht="46" customHeight="1">
      <c r="A88" s="11"/>
      <c r="B88" s="11"/>
      <c r="C88" s="11"/>
      <c r="D88" s="11"/>
      <c r="E88" s="11"/>
      <c r="F88" s="11"/>
      <c r="G88" s="11"/>
      <c r="H88" s="11"/>
      <c r="I88" s="11"/>
      <c r="J88" s="11"/>
      <c r="K88" s="24"/>
      <c r="L88" s="24"/>
      <c r="M88" s="24"/>
      <c r="N88" s="11"/>
      <c r="O88" s="11"/>
      <c r="P88" s="22" t="str">
        <f>IF(COUNTA(A88:O88)=0,"",IF(A88="","Add ID; ","")&amp;IF(AND(A88&lt;&gt;"",COUNTIF(OversightTable[Oversight ID],A88)&gt;1),"Duplicate ID; ","")&amp;IF(B88="","Add claim link; ",IF(COUNTIF(ClaimsTable[Claim ID],B88)=0,"Unknown claim; ",""))&amp;IF(C88="","Record proposal; ","")&amp;IF(D88="","Record information; ","")&amp;IF(E88="","Assign reviewer; ","")&amp;IF(F88="","Record authority; ","")&amp;IF(G88="","Record action; ","")&amp;IF(H88="","Record reason; ","")&amp;IF(I88="","Verify effect; ","")&amp;IF(J88="","Link evidence; ","")&amp;IF(L88="","Record human action time; ","")&amp;IF(AND(J88&lt;&gt;"",COUNTIFS(EvidenceTable[Evidence ID],J88,EvidenceTable[Claim ID],B88)=0),"Evidence not linked to claim; ","")&amp;IF(AND(I88&lt;&gt;"Not verified",I88&lt;&gt;"",M88=""),"Record effect confirmation time; ","")&amp;IF(AND(G88="Escalate",N88=""),"Assign escalation owner; ","")&amp;IF(AND(OR(G88="Hold",G88="Escalate",I88="Not achieved"),O88=""),"Record follow-up; ",""))</f>
      </c>
    </row>
    <row r="89" ht="46" customHeight="1">
      <c r="A89" s="11"/>
      <c r="B89" s="11"/>
      <c r="C89" s="11"/>
      <c r="D89" s="11"/>
      <c r="E89" s="11"/>
      <c r="F89" s="11"/>
      <c r="G89" s="11"/>
      <c r="H89" s="11"/>
      <c r="I89" s="11"/>
      <c r="J89" s="11"/>
      <c r="K89" s="24"/>
      <c r="L89" s="24"/>
      <c r="M89" s="24"/>
      <c r="N89" s="11"/>
      <c r="O89" s="11"/>
      <c r="P89" s="22" t="str">
        <f>IF(COUNTA(A89:O89)=0,"",IF(A89="","Add ID; ","")&amp;IF(AND(A89&lt;&gt;"",COUNTIF(OversightTable[Oversight ID],A89)&gt;1),"Duplicate ID; ","")&amp;IF(B89="","Add claim link; ",IF(COUNTIF(ClaimsTable[Claim ID],B89)=0,"Unknown claim; ",""))&amp;IF(C89="","Record proposal; ","")&amp;IF(D89="","Record information; ","")&amp;IF(E89="","Assign reviewer; ","")&amp;IF(F89="","Record authority; ","")&amp;IF(G89="","Record action; ","")&amp;IF(H89="","Record reason; ","")&amp;IF(I89="","Verify effect; ","")&amp;IF(J89="","Link evidence; ","")&amp;IF(L89="","Record human action time; ","")&amp;IF(AND(J89&lt;&gt;"",COUNTIFS(EvidenceTable[Evidence ID],J89,EvidenceTable[Claim ID],B89)=0),"Evidence not linked to claim; ","")&amp;IF(AND(I89&lt;&gt;"Not verified",I89&lt;&gt;"",M89=""),"Record effect confirmation time; ","")&amp;IF(AND(G89="Escalate",N89=""),"Assign escalation owner; ","")&amp;IF(AND(OR(G89="Hold",G89="Escalate",I89="Not achieved"),O89=""),"Record follow-up; ",""))</f>
      </c>
    </row>
    <row r="90" ht="46" customHeight="1">
      <c r="A90" s="11"/>
      <c r="B90" s="11"/>
      <c r="C90" s="11"/>
      <c r="D90" s="11"/>
      <c r="E90" s="11"/>
      <c r="F90" s="11"/>
      <c r="G90" s="11"/>
      <c r="H90" s="11"/>
      <c r="I90" s="11"/>
      <c r="J90" s="11"/>
      <c r="K90" s="24"/>
      <c r="L90" s="24"/>
      <c r="M90" s="24"/>
      <c r="N90" s="11"/>
      <c r="O90" s="11"/>
      <c r="P90" s="22" t="str">
        <f>IF(COUNTA(A90:O90)=0,"",IF(A90="","Add ID; ","")&amp;IF(AND(A90&lt;&gt;"",COUNTIF(OversightTable[Oversight ID],A90)&gt;1),"Duplicate ID; ","")&amp;IF(B90="","Add claim link; ",IF(COUNTIF(ClaimsTable[Claim ID],B90)=0,"Unknown claim; ",""))&amp;IF(C90="","Record proposal; ","")&amp;IF(D90="","Record information; ","")&amp;IF(E90="","Assign reviewer; ","")&amp;IF(F90="","Record authority; ","")&amp;IF(G90="","Record action; ","")&amp;IF(H90="","Record reason; ","")&amp;IF(I90="","Verify effect; ","")&amp;IF(J90="","Link evidence; ","")&amp;IF(L90="","Record human action time; ","")&amp;IF(AND(J90&lt;&gt;"",COUNTIFS(EvidenceTable[Evidence ID],J90,EvidenceTable[Claim ID],B90)=0),"Evidence not linked to claim; ","")&amp;IF(AND(I90&lt;&gt;"Not verified",I90&lt;&gt;"",M90=""),"Record effect confirmation time; ","")&amp;IF(AND(G90="Escalate",N90=""),"Assign escalation owner; ","")&amp;IF(AND(OR(G90="Hold",G90="Escalate",I90="Not achieved"),O90=""),"Record follow-up; ",""))</f>
      </c>
    </row>
    <row r="91" ht="46" customHeight="1">
      <c r="A91" s="11"/>
      <c r="B91" s="11"/>
      <c r="C91" s="11"/>
      <c r="D91" s="11"/>
      <c r="E91" s="11"/>
      <c r="F91" s="11"/>
      <c r="G91" s="11"/>
      <c r="H91" s="11"/>
      <c r="I91" s="11"/>
      <c r="J91" s="11"/>
      <c r="K91" s="24"/>
      <c r="L91" s="24"/>
      <c r="M91" s="24"/>
      <c r="N91" s="11"/>
      <c r="O91" s="11"/>
      <c r="P91" s="22" t="str">
        <f>IF(COUNTA(A91:O91)=0,"",IF(A91="","Add ID; ","")&amp;IF(AND(A91&lt;&gt;"",COUNTIF(OversightTable[Oversight ID],A91)&gt;1),"Duplicate ID; ","")&amp;IF(B91="","Add claim link; ",IF(COUNTIF(ClaimsTable[Claim ID],B91)=0,"Unknown claim; ",""))&amp;IF(C91="","Record proposal; ","")&amp;IF(D91="","Record information; ","")&amp;IF(E91="","Assign reviewer; ","")&amp;IF(F91="","Record authority; ","")&amp;IF(G91="","Record action; ","")&amp;IF(H91="","Record reason; ","")&amp;IF(I91="","Verify effect; ","")&amp;IF(J91="","Link evidence; ","")&amp;IF(L91="","Record human action time; ","")&amp;IF(AND(J91&lt;&gt;"",COUNTIFS(EvidenceTable[Evidence ID],J91,EvidenceTable[Claim ID],B91)=0),"Evidence not linked to claim; ","")&amp;IF(AND(I91&lt;&gt;"Not verified",I91&lt;&gt;"",M91=""),"Record effect confirmation time; ","")&amp;IF(AND(G91="Escalate",N91=""),"Assign escalation owner; ","")&amp;IF(AND(OR(G91="Hold",G91="Escalate",I91="Not achieved"),O91=""),"Record follow-up; ",""))</f>
      </c>
    </row>
    <row r="92" ht="46" customHeight="1">
      <c r="A92" s="11"/>
      <c r="B92" s="11"/>
      <c r="C92" s="11"/>
      <c r="D92" s="11"/>
      <c r="E92" s="11"/>
      <c r="F92" s="11"/>
      <c r="G92" s="11"/>
      <c r="H92" s="11"/>
      <c r="I92" s="11"/>
      <c r="J92" s="11"/>
      <c r="K92" s="24"/>
      <c r="L92" s="24"/>
      <c r="M92" s="24"/>
      <c r="N92" s="11"/>
      <c r="O92" s="11"/>
      <c r="P92" s="22" t="str">
        <f>IF(COUNTA(A92:O92)=0,"",IF(A92="","Add ID; ","")&amp;IF(AND(A92&lt;&gt;"",COUNTIF(OversightTable[Oversight ID],A92)&gt;1),"Duplicate ID; ","")&amp;IF(B92="","Add claim link; ",IF(COUNTIF(ClaimsTable[Claim ID],B92)=0,"Unknown claim; ",""))&amp;IF(C92="","Record proposal; ","")&amp;IF(D92="","Record information; ","")&amp;IF(E92="","Assign reviewer; ","")&amp;IF(F92="","Record authority; ","")&amp;IF(G92="","Record action; ","")&amp;IF(H92="","Record reason; ","")&amp;IF(I92="","Verify effect; ","")&amp;IF(J92="","Link evidence; ","")&amp;IF(L92="","Record human action time; ","")&amp;IF(AND(J92&lt;&gt;"",COUNTIFS(EvidenceTable[Evidence ID],J92,EvidenceTable[Claim ID],B92)=0),"Evidence not linked to claim; ","")&amp;IF(AND(I92&lt;&gt;"Not verified",I92&lt;&gt;"",M92=""),"Record effect confirmation time; ","")&amp;IF(AND(G92="Escalate",N92=""),"Assign escalation owner; ","")&amp;IF(AND(OR(G92="Hold",G92="Escalate",I92="Not achieved"),O92=""),"Record follow-up; ",""))</f>
      </c>
    </row>
    <row r="93" ht="46" customHeight="1">
      <c r="A93" s="11"/>
      <c r="B93" s="11"/>
      <c r="C93" s="11"/>
      <c r="D93" s="11"/>
      <c r="E93" s="11"/>
      <c r="F93" s="11"/>
      <c r="G93" s="11"/>
      <c r="H93" s="11"/>
      <c r="I93" s="11"/>
      <c r="J93" s="11"/>
      <c r="K93" s="24"/>
      <c r="L93" s="24"/>
      <c r="M93" s="24"/>
      <c r="N93" s="11"/>
      <c r="O93" s="11"/>
      <c r="P93" s="22" t="str">
        <f>IF(COUNTA(A93:O93)=0,"",IF(A93="","Add ID; ","")&amp;IF(AND(A93&lt;&gt;"",COUNTIF(OversightTable[Oversight ID],A93)&gt;1),"Duplicate ID; ","")&amp;IF(B93="","Add claim link; ",IF(COUNTIF(ClaimsTable[Claim ID],B93)=0,"Unknown claim; ",""))&amp;IF(C93="","Record proposal; ","")&amp;IF(D93="","Record information; ","")&amp;IF(E93="","Assign reviewer; ","")&amp;IF(F93="","Record authority; ","")&amp;IF(G93="","Record action; ","")&amp;IF(H93="","Record reason; ","")&amp;IF(I93="","Verify effect; ","")&amp;IF(J93="","Link evidence; ","")&amp;IF(L93="","Record human action time; ","")&amp;IF(AND(J93&lt;&gt;"",COUNTIFS(EvidenceTable[Evidence ID],J93,EvidenceTable[Claim ID],B93)=0),"Evidence not linked to claim; ","")&amp;IF(AND(I93&lt;&gt;"Not verified",I93&lt;&gt;"",M93=""),"Record effect confirmation time; ","")&amp;IF(AND(G93="Escalate",N93=""),"Assign escalation owner; ","")&amp;IF(AND(OR(G93="Hold",G93="Escalate",I93="Not achieved"),O93=""),"Record follow-up; ",""))</f>
      </c>
    </row>
    <row r="94" ht="46" customHeight="1">
      <c r="A94" s="11"/>
      <c r="B94" s="11"/>
      <c r="C94" s="11"/>
      <c r="D94" s="11"/>
      <c r="E94" s="11"/>
      <c r="F94" s="11"/>
      <c r="G94" s="11"/>
      <c r="H94" s="11"/>
      <c r="I94" s="11"/>
      <c r="J94" s="11"/>
      <c r="K94" s="24"/>
      <c r="L94" s="24"/>
      <c r="M94" s="24"/>
      <c r="N94" s="11"/>
      <c r="O94" s="11"/>
      <c r="P94" s="22" t="str">
        <f>IF(COUNTA(A94:O94)=0,"",IF(A94="","Add ID; ","")&amp;IF(AND(A94&lt;&gt;"",COUNTIF(OversightTable[Oversight ID],A94)&gt;1),"Duplicate ID; ","")&amp;IF(B94="","Add claim link; ",IF(COUNTIF(ClaimsTable[Claim ID],B94)=0,"Unknown claim; ",""))&amp;IF(C94="","Record proposal; ","")&amp;IF(D94="","Record information; ","")&amp;IF(E94="","Assign reviewer; ","")&amp;IF(F94="","Record authority; ","")&amp;IF(G94="","Record action; ","")&amp;IF(H94="","Record reason; ","")&amp;IF(I94="","Verify effect; ","")&amp;IF(J94="","Link evidence; ","")&amp;IF(L94="","Record human action time; ","")&amp;IF(AND(J94&lt;&gt;"",COUNTIFS(EvidenceTable[Evidence ID],J94,EvidenceTable[Claim ID],B94)=0),"Evidence not linked to claim; ","")&amp;IF(AND(I94&lt;&gt;"Not verified",I94&lt;&gt;"",M94=""),"Record effect confirmation time; ","")&amp;IF(AND(G94="Escalate",N94=""),"Assign escalation owner; ","")&amp;IF(AND(OR(G94="Hold",G94="Escalate",I94="Not achieved"),O94=""),"Record follow-up; ",""))</f>
      </c>
    </row>
    <row r="95" ht="46" customHeight="1">
      <c r="A95" s="11"/>
      <c r="B95" s="11"/>
      <c r="C95" s="11"/>
      <c r="D95" s="11"/>
      <c r="E95" s="11"/>
      <c r="F95" s="11"/>
      <c r="G95" s="11"/>
      <c r="H95" s="11"/>
      <c r="I95" s="11"/>
      <c r="J95" s="11"/>
      <c r="K95" s="24"/>
      <c r="L95" s="24"/>
      <c r="M95" s="24"/>
      <c r="N95" s="11"/>
      <c r="O95" s="11"/>
      <c r="P95" s="22" t="str">
        <f>IF(COUNTA(A95:O95)=0,"",IF(A95="","Add ID; ","")&amp;IF(AND(A95&lt;&gt;"",COUNTIF(OversightTable[Oversight ID],A95)&gt;1),"Duplicate ID; ","")&amp;IF(B95="","Add claim link; ",IF(COUNTIF(ClaimsTable[Claim ID],B95)=0,"Unknown claim; ",""))&amp;IF(C95="","Record proposal; ","")&amp;IF(D95="","Record information; ","")&amp;IF(E95="","Assign reviewer; ","")&amp;IF(F95="","Record authority; ","")&amp;IF(G95="","Record action; ","")&amp;IF(H95="","Record reason; ","")&amp;IF(I95="","Verify effect; ","")&amp;IF(J95="","Link evidence; ","")&amp;IF(L95="","Record human action time; ","")&amp;IF(AND(J95&lt;&gt;"",COUNTIFS(EvidenceTable[Evidence ID],J95,EvidenceTable[Claim ID],B95)=0),"Evidence not linked to claim; ","")&amp;IF(AND(I95&lt;&gt;"Not verified",I95&lt;&gt;"",M95=""),"Record effect confirmation time; ","")&amp;IF(AND(G95="Escalate",N95=""),"Assign escalation owner; ","")&amp;IF(AND(OR(G95="Hold",G95="Escalate",I95="Not achieved"),O95=""),"Record follow-up; ",""))</f>
      </c>
    </row>
    <row r="96" ht="46" customHeight="1">
      <c r="A96" s="11"/>
      <c r="B96" s="11"/>
      <c r="C96" s="11"/>
      <c r="D96" s="11"/>
      <c r="E96" s="11"/>
      <c r="F96" s="11"/>
      <c r="G96" s="11"/>
      <c r="H96" s="11"/>
      <c r="I96" s="11"/>
      <c r="J96" s="11"/>
      <c r="K96" s="24"/>
      <c r="L96" s="24"/>
      <c r="M96" s="24"/>
      <c r="N96" s="11"/>
      <c r="O96" s="11"/>
      <c r="P96" s="22" t="str">
        <f>IF(COUNTA(A96:O96)=0,"",IF(A96="","Add ID; ","")&amp;IF(AND(A96&lt;&gt;"",COUNTIF(OversightTable[Oversight ID],A96)&gt;1),"Duplicate ID; ","")&amp;IF(B96="","Add claim link; ",IF(COUNTIF(ClaimsTable[Claim ID],B96)=0,"Unknown claim; ",""))&amp;IF(C96="","Record proposal; ","")&amp;IF(D96="","Record information; ","")&amp;IF(E96="","Assign reviewer; ","")&amp;IF(F96="","Record authority; ","")&amp;IF(G96="","Record action; ","")&amp;IF(H96="","Record reason; ","")&amp;IF(I96="","Verify effect; ","")&amp;IF(J96="","Link evidence; ","")&amp;IF(L96="","Record human action time; ","")&amp;IF(AND(J96&lt;&gt;"",COUNTIFS(EvidenceTable[Evidence ID],J96,EvidenceTable[Claim ID],B96)=0),"Evidence not linked to claim; ","")&amp;IF(AND(I96&lt;&gt;"Not verified",I96&lt;&gt;"",M96=""),"Record effect confirmation time; ","")&amp;IF(AND(G96="Escalate",N96=""),"Assign escalation owner; ","")&amp;IF(AND(OR(G96="Hold",G96="Escalate",I96="Not achieved"),O96=""),"Record follow-up; ",""))</f>
      </c>
    </row>
    <row r="97" ht="46" customHeight="1">
      <c r="A97" s="11"/>
      <c r="B97" s="11"/>
      <c r="C97" s="11"/>
      <c r="D97" s="11"/>
      <c r="E97" s="11"/>
      <c r="F97" s="11"/>
      <c r="G97" s="11"/>
      <c r="H97" s="11"/>
      <c r="I97" s="11"/>
      <c r="J97" s="11"/>
      <c r="K97" s="24"/>
      <c r="L97" s="24"/>
      <c r="M97" s="24"/>
      <c r="N97" s="11"/>
      <c r="O97" s="11"/>
      <c r="P97" s="22" t="str">
        <f>IF(COUNTA(A97:O97)=0,"",IF(A97="","Add ID; ","")&amp;IF(AND(A97&lt;&gt;"",COUNTIF(OversightTable[Oversight ID],A97)&gt;1),"Duplicate ID; ","")&amp;IF(B97="","Add claim link; ",IF(COUNTIF(ClaimsTable[Claim ID],B97)=0,"Unknown claim; ",""))&amp;IF(C97="","Record proposal; ","")&amp;IF(D97="","Record information; ","")&amp;IF(E97="","Assign reviewer; ","")&amp;IF(F97="","Record authority; ","")&amp;IF(G97="","Record action; ","")&amp;IF(H97="","Record reason; ","")&amp;IF(I97="","Verify effect; ","")&amp;IF(J97="","Link evidence; ","")&amp;IF(L97="","Record human action time; ","")&amp;IF(AND(J97&lt;&gt;"",COUNTIFS(EvidenceTable[Evidence ID],J97,EvidenceTable[Claim ID],B97)=0),"Evidence not linked to claim; ","")&amp;IF(AND(I97&lt;&gt;"Not verified",I97&lt;&gt;"",M97=""),"Record effect confirmation time; ","")&amp;IF(AND(G97="Escalate",N97=""),"Assign escalation owner; ","")&amp;IF(AND(OR(G97="Hold",G97="Escalate",I97="Not achieved"),O97=""),"Record follow-up; ",""))</f>
      </c>
    </row>
    <row r="98" ht="46" customHeight="1">
      <c r="A98" s="11"/>
      <c r="B98" s="11"/>
      <c r="C98" s="11"/>
      <c r="D98" s="11"/>
      <c r="E98" s="11"/>
      <c r="F98" s="11"/>
      <c r="G98" s="11"/>
      <c r="H98" s="11"/>
      <c r="I98" s="11"/>
      <c r="J98" s="11"/>
      <c r="K98" s="24"/>
      <c r="L98" s="24"/>
      <c r="M98" s="24"/>
      <c r="N98" s="11"/>
      <c r="O98" s="11"/>
      <c r="P98" s="22" t="str">
        <f>IF(COUNTA(A98:O98)=0,"",IF(A98="","Add ID; ","")&amp;IF(AND(A98&lt;&gt;"",COUNTIF(OversightTable[Oversight ID],A98)&gt;1),"Duplicate ID; ","")&amp;IF(B98="","Add claim link; ",IF(COUNTIF(ClaimsTable[Claim ID],B98)=0,"Unknown claim; ",""))&amp;IF(C98="","Record proposal; ","")&amp;IF(D98="","Record information; ","")&amp;IF(E98="","Assign reviewer; ","")&amp;IF(F98="","Record authority; ","")&amp;IF(G98="","Record action; ","")&amp;IF(H98="","Record reason; ","")&amp;IF(I98="","Verify effect; ","")&amp;IF(J98="","Link evidence; ","")&amp;IF(L98="","Record human action time; ","")&amp;IF(AND(J98&lt;&gt;"",COUNTIFS(EvidenceTable[Evidence ID],J98,EvidenceTable[Claim ID],B98)=0),"Evidence not linked to claim; ","")&amp;IF(AND(I98&lt;&gt;"Not verified",I98&lt;&gt;"",M98=""),"Record effect confirmation time; ","")&amp;IF(AND(G98="Escalate",N98=""),"Assign escalation owner; ","")&amp;IF(AND(OR(G98="Hold",G98="Escalate",I98="Not achieved"),O98=""),"Record follow-up; ",""))</f>
      </c>
    </row>
    <row r="99" ht="46" customHeight="1">
      <c r="A99" s="11"/>
      <c r="B99" s="11"/>
      <c r="C99" s="11"/>
      <c r="D99" s="11"/>
      <c r="E99" s="11"/>
      <c r="F99" s="11"/>
      <c r="G99" s="11"/>
      <c r="H99" s="11"/>
      <c r="I99" s="11"/>
      <c r="J99" s="11"/>
      <c r="K99" s="24"/>
      <c r="L99" s="24"/>
      <c r="M99" s="24"/>
      <c r="N99" s="11"/>
      <c r="O99" s="11"/>
      <c r="P99" s="22" t="str">
        <f>IF(COUNTA(A99:O99)=0,"",IF(A99="","Add ID; ","")&amp;IF(AND(A99&lt;&gt;"",COUNTIF(OversightTable[Oversight ID],A99)&gt;1),"Duplicate ID; ","")&amp;IF(B99="","Add claim link; ",IF(COUNTIF(ClaimsTable[Claim ID],B99)=0,"Unknown claim; ",""))&amp;IF(C99="","Record proposal; ","")&amp;IF(D99="","Record information; ","")&amp;IF(E99="","Assign reviewer; ","")&amp;IF(F99="","Record authority; ","")&amp;IF(G99="","Record action; ","")&amp;IF(H99="","Record reason; ","")&amp;IF(I99="","Verify effect; ","")&amp;IF(J99="","Link evidence; ","")&amp;IF(L99="","Record human action time; ","")&amp;IF(AND(J99&lt;&gt;"",COUNTIFS(EvidenceTable[Evidence ID],J99,EvidenceTable[Claim ID],B99)=0),"Evidence not linked to claim; ","")&amp;IF(AND(I99&lt;&gt;"Not verified",I99&lt;&gt;"",M99=""),"Record effect confirmation time; ","")&amp;IF(AND(G99="Escalate",N99=""),"Assign escalation owner; ","")&amp;IF(AND(OR(G99="Hold",G99="Escalate",I99="Not achieved"),O99=""),"Record follow-up; ",""))</f>
      </c>
    </row>
    <row r="100" ht="46" customHeight="1">
      <c r="A100" s="11"/>
      <c r="B100" s="11"/>
      <c r="C100" s="11"/>
      <c r="D100" s="11"/>
      <c r="E100" s="11"/>
      <c r="F100" s="11"/>
      <c r="G100" s="11"/>
      <c r="H100" s="11"/>
      <c r="I100" s="11"/>
      <c r="J100" s="11"/>
      <c r="K100" s="24"/>
      <c r="L100" s="24"/>
      <c r="M100" s="24"/>
      <c r="N100" s="11"/>
      <c r="O100" s="11"/>
      <c r="P100" s="22" t="str">
        <f>IF(COUNTA(A100:O100)=0,"",IF(A100="","Add ID; ","")&amp;IF(AND(A100&lt;&gt;"",COUNTIF(OversightTable[Oversight ID],A100)&gt;1),"Duplicate ID; ","")&amp;IF(B100="","Add claim link; ",IF(COUNTIF(ClaimsTable[Claim ID],B100)=0,"Unknown claim; ",""))&amp;IF(C100="","Record proposal; ","")&amp;IF(D100="","Record information; ","")&amp;IF(E100="","Assign reviewer; ","")&amp;IF(F100="","Record authority; ","")&amp;IF(G100="","Record action; ","")&amp;IF(H100="","Record reason; ","")&amp;IF(I100="","Verify effect; ","")&amp;IF(J100="","Link evidence; ","")&amp;IF(L100="","Record human action time; ","")&amp;IF(AND(J100&lt;&gt;"",COUNTIFS(EvidenceTable[Evidence ID],J100,EvidenceTable[Claim ID],B100)=0),"Evidence not linked to claim; ","")&amp;IF(AND(I100&lt;&gt;"Not verified",I100&lt;&gt;"",M100=""),"Record effect confirmation time; ","")&amp;IF(AND(G100="Escalate",N100=""),"Assign escalation owner; ","")&amp;IF(AND(OR(G100="Hold",G100="Escalate",I100="Not achieved"),O100=""),"Record follow-up; ",""))</f>
      </c>
    </row>
    <row r="101" ht="46" customHeight="1">
      <c r="A101" s="11"/>
      <c r="B101" s="11"/>
      <c r="C101" s="11"/>
      <c r="D101" s="11"/>
      <c r="E101" s="11"/>
      <c r="F101" s="11"/>
      <c r="G101" s="11"/>
      <c r="H101" s="11"/>
      <c r="I101" s="11"/>
      <c r="J101" s="11"/>
      <c r="K101" s="24"/>
      <c r="L101" s="24"/>
      <c r="M101" s="24"/>
      <c r="N101" s="11"/>
      <c r="O101" s="11"/>
      <c r="P101" s="22" t="str">
        <f>IF(COUNTA(A101:O101)=0,"",IF(A101="","Add ID; ","")&amp;IF(AND(A101&lt;&gt;"",COUNTIF(OversightTable[Oversight ID],A101)&gt;1),"Duplicate ID; ","")&amp;IF(B101="","Add claim link; ",IF(COUNTIF(ClaimsTable[Claim ID],B101)=0,"Unknown claim; ",""))&amp;IF(C101="","Record proposal; ","")&amp;IF(D101="","Record information; ","")&amp;IF(E101="","Assign reviewer; ","")&amp;IF(F101="","Record authority; ","")&amp;IF(G101="","Record action; ","")&amp;IF(H101="","Record reason; ","")&amp;IF(I101="","Verify effect; ","")&amp;IF(J101="","Link evidence; ","")&amp;IF(L101="","Record human action time; ","")&amp;IF(AND(J101&lt;&gt;"",COUNTIFS(EvidenceTable[Evidence ID],J101,EvidenceTable[Claim ID],B101)=0),"Evidence not linked to claim; ","")&amp;IF(AND(I101&lt;&gt;"Not verified",I101&lt;&gt;"",M101=""),"Record effect confirmation time; ","")&amp;IF(AND(G101="Escalate",N101=""),"Assign escalation owner; ","")&amp;IF(AND(OR(G101="Hold",G101="Escalate",I101="Not achieved"),O101=""),"Record follow-up; ",""))</f>
      </c>
    </row>
    <row r="102" ht="46" customHeight="1">
      <c r="A102" s="11"/>
      <c r="B102" s="11"/>
      <c r="C102" s="11"/>
      <c r="D102" s="11"/>
      <c r="E102" s="11"/>
      <c r="F102" s="11"/>
      <c r="G102" s="11"/>
      <c r="H102" s="11"/>
      <c r="I102" s="11"/>
      <c r="J102" s="11"/>
      <c r="K102" s="24"/>
      <c r="L102" s="24"/>
      <c r="M102" s="24"/>
      <c r="N102" s="11"/>
      <c r="O102" s="11"/>
      <c r="P102" s="22" t="str">
        <f>IF(COUNTA(A102:O102)=0,"",IF(A102="","Add ID; ","")&amp;IF(AND(A102&lt;&gt;"",COUNTIF(OversightTable[Oversight ID],A102)&gt;1),"Duplicate ID; ","")&amp;IF(B102="","Add claim link; ",IF(COUNTIF(ClaimsTable[Claim ID],B102)=0,"Unknown claim; ",""))&amp;IF(C102="","Record proposal; ","")&amp;IF(D102="","Record information; ","")&amp;IF(E102="","Assign reviewer; ","")&amp;IF(F102="","Record authority; ","")&amp;IF(G102="","Record action; ","")&amp;IF(H102="","Record reason; ","")&amp;IF(I102="","Verify effect; ","")&amp;IF(J102="","Link evidence; ","")&amp;IF(L102="","Record human action time; ","")&amp;IF(AND(J102&lt;&gt;"",COUNTIFS(EvidenceTable[Evidence ID],J102,EvidenceTable[Claim ID],B102)=0),"Evidence not linked to claim; ","")&amp;IF(AND(I102&lt;&gt;"Not verified",I102&lt;&gt;"",M102=""),"Record effect confirmation time; ","")&amp;IF(AND(G102="Escalate",N102=""),"Assign escalation owner; ","")&amp;IF(AND(OR(G102="Hold",G102="Escalate",I102="Not achieved"),O102=""),"Record follow-up; ",""))</f>
      </c>
    </row>
    <row r="103" ht="46" customHeight="1">
      <c r="A103" s="11"/>
      <c r="B103" s="11"/>
      <c r="C103" s="11"/>
      <c r="D103" s="11"/>
      <c r="E103" s="11"/>
      <c r="F103" s="11"/>
      <c r="G103" s="11"/>
      <c r="H103" s="11"/>
      <c r="I103" s="11"/>
      <c r="J103" s="11"/>
      <c r="K103" s="24"/>
      <c r="L103" s="24"/>
      <c r="M103" s="24"/>
      <c r="N103" s="11"/>
      <c r="O103" s="11"/>
      <c r="P103" s="22" t="str">
        <f>IF(COUNTA(A103:O103)=0,"",IF(A103="","Add ID; ","")&amp;IF(AND(A103&lt;&gt;"",COUNTIF(OversightTable[Oversight ID],A103)&gt;1),"Duplicate ID; ","")&amp;IF(B103="","Add claim link; ",IF(COUNTIF(ClaimsTable[Claim ID],B103)=0,"Unknown claim; ",""))&amp;IF(C103="","Record proposal; ","")&amp;IF(D103="","Record information; ","")&amp;IF(E103="","Assign reviewer; ","")&amp;IF(F103="","Record authority; ","")&amp;IF(G103="","Record action; ","")&amp;IF(H103="","Record reason; ","")&amp;IF(I103="","Verify effect; ","")&amp;IF(J103="","Link evidence; ","")&amp;IF(L103="","Record human action time; ","")&amp;IF(AND(J103&lt;&gt;"",COUNTIFS(EvidenceTable[Evidence ID],J103,EvidenceTable[Claim ID],B103)=0),"Evidence not linked to claim; ","")&amp;IF(AND(I103&lt;&gt;"Not verified",I103&lt;&gt;"",M103=""),"Record effect confirmation time; ","")&amp;IF(AND(G103="Escalate",N103=""),"Assign escalation owner; ","")&amp;IF(AND(OR(G103="Hold",G103="Escalate",I103="Not achieved"),O103=""),"Record follow-up; ",""))</f>
      </c>
    </row>
    <row r="104" ht="46" customHeight="1">
      <c r="A104" s="11"/>
      <c r="B104" s="11"/>
      <c r="C104" s="11"/>
      <c r="D104" s="11"/>
      <c r="E104" s="11"/>
      <c r="F104" s="11"/>
      <c r="G104" s="11"/>
      <c r="H104" s="11"/>
      <c r="I104" s="11"/>
      <c r="J104" s="11"/>
      <c r="K104" s="24"/>
      <c r="L104" s="24"/>
      <c r="M104" s="24"/>
      <c r="N104" s="11"/>
      <c r="O104" s="11"/>
      <c r="P104" s="22" t="str">
        <f>IF(COUNTA(A104:O104)=0,"",IF(A104="","Add ID; ","")&amp;IF(AND(A104&lt;&gt;"",COUNTIF(OversightTable[Oversight ID],A104)&gt;1),"Duplicate ID; ","")&amp;IF(B104="","Add claim link; ",IF(COUNTIF(ClaimsTable[Claim ID],B104)=0,"Unknown claim; ",""))&amp;IF(C104="","Record proposal; ","")&amp;IF(D104="","Record information; ","")&amp;IF(E104="","Assign reviewer; ","")&amp;IF(F104="","Record authority; ","")&amp;IF(G104="","Record action; ","")&amp;IF(H104="","Record reason; ","")&amp;IF(I104="","Verify effect; ","")&amp;IF(J104="","Link evidence; ","")&amp;IF(L104="","Record human action time; ","")&amp;IF(AND(J104&lt;&gt;"",COUNTIFS(EvidenceTable[Evidence ID],J104,EvidenceTable[Claim ID],B104)=0),"Evidence not linked to claim; ","")&amp;IF(AND(I104&lt;&gt;"Not verified",I104&lt;&gt;"",M104=""),"Record effect confirmation time; ","")&amp;IF(AND(G104="Escalate",N104=""),"Assign escalation owner; ","")&amp;IF(AND(OR(G104="Hold",G104="Escalate",I104="Not achieved"),O104=""),"Record follow-up; ",""))</f>
      </c>
    </row>
    <row r="105" ht="46" customHeight="1">
      <c r="A105" s="11"/>
      <c r="B105" s="11"/>
      <c r="C105" s="11"/>
      <c r="D105" s="11"/>
      <c r="E105" s="11"/>
      <c r="F105" s="11"/>
      <c r="G105" s="11"/>
      <c r="H105" s="11"/>
      <c r="I105" s="11"/>
      <c r="J105" s="11"/>
      <c r="K105" s="24"/>
      <c r="L105" s="24"/>
      <c r="M105" s="24"/>
      <c r="N105" s="11"/>
      <c r="O105" s="11"/>
      <c r="P105" s="22" t="str">
        <f>IF(COUNTA(A105:O105)=0,"",IF(A105="","Add ID; ","")&amp;IF(AND(A105&lt;&gt;"",COUNTIF(OversightTable[Oversight ID],A105)&gt;1),"Duplicate ID; ","")&amp;IF(B105="","Add claim link; ",IF(COUNTIF(ClaimsTable[Claim ID],B105)=0,"Unknown claim; ",""))&amp;IF(C105="","Record proposal; ","")&amp;IF(D105="","Record information; ","")&amp;IF(E105="","Assign reviewer; ","")&amp;IF(F105="","Record authority; ","")&amp;IF(G105="","Record action; ","")&amp;IF(H105="","Record reason; ","")&amp;IF(I105="","Verify effect; ","")&amp;IF(J105="","Link evidence; ","")&amp;IF(L105="","Record human action time; ","")&amp;IF(AND(J105&lt;&gt;"",COUNTIFS(EvidenceTable[Evidence ID],J105,EvidenceTable[Claim ID],B105)=0),"Evidence not linked to claim; ","")&amp;IF(AND(I105&lt;&gt;"Not verified",I105&lt;&gt;"",M105=""),"Record effect confirmation time; ","")&amp;IF(AND(G105="Escalate",N105=""),"Assign escalation owner; ","")&amp;IF(AND(OR(G105="Hold",G105="Escalate",I105="Not achieved"),O105=""),"Record follow-up; ",""))</f>
      </c>
    </row>
  </sheetData>
  <mergeCells>
    <mergeCell ref="A1:H1"/>
    <mergeCell ref="A2:H2"/>
  </mergeCells>
  <conditionalFormatting sqref="P6:P105">
    <cfRule type="expression" dxfId="4" priority="1">
      <formula>LEN(P6)&gt;0</formula>
    </cfRule>
  </conditionalFormatting>
  <dataValidations count="5">
    <dataValidation type="list" errorStyle="stop" allowBlank="1" showErrorMessage="1" errorTitle="Check the entry" error="Choose a listed value or enter a valid Excel date for this field." sqref="G6:G105">
      <formula1>"Agree,Correct,Override,Hold,Escalate,Decline"</formula1>
    </dataValidation>
    <dataValidation type="list" errorStyle="stop" allowBlank="1" showErrorMessage="1" errorTitle="Check the entry" error="Choose a listed value or enter a valid Excel date for this field." sqref="I6:I105">
      <formula1>"Achieved,Not achieved,Not verified"</formula1>
    </dataValidation>
    <dataValidation type="decimal" operator="between" allowBlank="1" showErrorMessage="1" showInputMessage="1" errorStyle="stop" errorTitle="Enter an Excel date" error="Enter a real Excel date rather than text." promptTitle="Date or timestamp" prompt="Enter a date such as 2026-10-02. Timestamps use the Review Brief timezone." sqref="K6:K105">
      <formula1>1</formula1>
      <formula2>2958465</formula2>
    </dataValidation>
    <dataValidation type="decimal" operator="between" allowBlank="1" showErrorMessage="1" showInputMessage="1" errorStyle="stop" errorTitle="Enter an Excel date" error="Enter a real Excel date rather than text." promptTitle="Date or timestamp" prompt="Enter a date such as 2026-10-02. Timestamps use the Review Brief timezone." sqref="L6:L105">
      <formula1>1</formula1>
      <formula2>2958465</formula2>
    </dataValidation>
    <dataValidation type="decimal" operator="between" allowBlank="1" showErrorMessage="1" showInputMessage="1" errorStyle="stop" errorTitle="Enter an Excel date" error="Enter a real Excel date rather than text." promptTitle="Date or timestamp" prompt="Enter a date such as 2026-10-02. Timestamps use the Review Brief timezone." sqref="M6:M105">
      <formula1>1</formula1>
      <formula2>2958465</formula2>
    </dataValidation>
  </dataValidations>
  <hyperlinks>
    <hyperlink ref="A3" location="'Start Here'!A1"/>
    <hyperlink ref="D3" location="'Field Guide'!A101"/>
    <hyperlink ref="G3" location="'Worked Example'!A1"/>
  </hyperlinks>
  <pageMargins left="0.7" right="0.7" top="0.75" bottom="0.75" header="0.3" footer="0.3"/>
  <tableParts count="1">
    <tablePart r:id="Rd684d0718ff04921"/>
  </tableParts>
</worksheet>
</file>

<file path=xl/worksheets/sheet9.xml><?xml version="1.0" encoding="utf-8"?>
<worksheet xmlns="http://schemas.openxmlformats.org/spreadsheetml/2006/main" xmlns:r="http://schemas.openxmlformats.org/officeDocument/2006/relationships">
  <sheetPr>
    <tabColor rgb="FF2563EB"/>
  </sheetPr>
  <sheetViews>
    <sheetView showGridLines="0" workbookViewId="0" zoomScale="100">
      <pane xSplit="2" ySplit="5" topLeftCell="C6" activePane="bottomRight" state="frozen"/>
    </sheetView>
  </sheetViews>
  <sheetFormatPr defaultRowHeight="15"/>
  <cols>
    <col min="1" max="1" width="16" hidden="0" customWidth="1"/>
    <col min="2" max="2" width="16" hidden="0" customWidth="1"/>
    <col min="3" max="3" width="25" hidden="0" customWidth="1"/>
    <col min="4" max="4" width="48" hidden="0" customWidth="1"/>
    <col min="5" max="5" width="16" hidden="0" customWidth="1"/>
    <col min="6" max="6" width="24" hidden="0" customWidth="1"/>
    <col min="7" max="7" width="48" hidden="0" customWidth="1"/>
    <col min="8" max="8" width="18" hidden="0" customWidth="1"/>
    <col min="9" max="9" width="22" hidden="0" customWidth="1"/>
    <col min="10" max="10" width="21" hidden="0" customWidth="1"/>
    <col min="11" max="11" width="24" hidden="0" customWidth="1"/>
    <col min="12" max="12" width="18" hidden="0" customWidth="1"/>
    <col min="13" max="13" width="23" hidden="0" customWidth="1"/>
    <col min="14" max="14" width="34" hidden="0" customWidth="1"/>
  </cols>
  <sheetData>
    <row r="1" ht="32" customHeight="1">
      <c r="A1" s="3" t="str">
        <v>Findings</v>
      </c>
      <c r="B1" s="63"/>
      <c r="C1" s="63"/>
      <c r="D1" s="63"/>
      <c r="E1" s="63"/>
      <c r="F1" s="63"/>
      <c r="G1" s="63"/>
      <c r="H1" s="63"/>
      <c r="I1" s="2"/>
      <c r="J1" s="2"/>
      <c r="K1" s="2"/>
      <c r="L1" s="2"/>
      <c r="M1" s="2"/>
      <c r="N1" s="2"/>
    </row>
    <row r="2" ht="48" customHeight="1">
      <c r="A2" s="64" t="str">
        <v>Assign the action and due date. Closed means a verifier recorded closure evidence and a verification date.</v>
      </c>
      <c r="B2" s="25"/>
      <c r="C2" s="25"/>
      <c r="D2" s="25"/>
      <c r="E2" s="25"/>
      <c r="F2" s="25"/>
      <c r="G2" s="25"/>
      <c r="H2" s="25"/>
      <c r="I2" s="2"/>
      <c r="J2" s="2"/>
      <c r="K2" s="2"/>
      <c r="L2" s="2"/>
      <c r="M2" s="2"/>
      <c r="N2" s="2"/>
    </row>
    <row r="3" ht="32" customHeight="1">
      <c r="A3" s="5" t="str">
        <v>Start Here</v>
      </c>
      <c r="B3" s="2"/>
      <c r="C3" s="2"/>
      <c r="D3" s="5" t="str">
        <v>Field Guide — examples and required fields</v>
      </c>
      <c r="E3" s="2"/>
      <c r="F3" s="2"/>
      <c r="G3" s="5" t="str">
        <v>Worked Example — complete review</v>
      </c>
      <c r="H3" s="2"/>
      <c r="I3" s="2"/>
      <c r="J3" s="2"/>
      <c r="K3" s="2"/>
      <c r="L3" s="2"/>
      <c r="M3" s="2"/>
      <c r="N3" s="2"/>
    </row>
    <row r="4">
      <c r="A4" s="2"/>
      <c r="B4" s="2"/>
      <c r="C4" s="2"/>
      <c r="D4" s="2"/>
      <c r="E4" s="2"/>
      <c r="F4" s="2"/>
      <c r="G4" s="2"/>
      <c r="H4" s="2"/>
      <c r="I4" s="2"/>
      <c r="J4" s="2"/>
      <c r="K4" s="2"/>
      <c r="L4" s="2"/>
      <c r="M4" s="2"/>
      <c r="N4" s="2"/>
    </row>
    <row r="5" ht="42" customHeight="1">
      <c r="A5" s="9" t="str">
        <v>Finding ID</v>
      </c>
      <c r="B5" s="9" t="str">
        <v>Claim ID</v>
      </c>
      <c r="C5" s="9" t="str">
        <v>Gap type</v>
      </c>
      <c r="D5" s="9" t="str">
        <v>Finding and consequence</v>
      </c>
      <c r="E5" s="9" t="str">
        <v>Priority</v>
      </c>
      <c r="F5" s="9" t="str">
        <v>Action owner</v>
      </c>
      <c r="G5" s="9" t="str">
        <v>Correction / retest required</v>
      </c>
      <c r="H5" s="9" t="str">
        <v>Due date</v>
      </c>
      <c r="I5" s="9" t="str">
        <v>Status</v>
      </c>
      <c r="J5" s="9" t="str">
        <v>Closure evidence ID</v>
      </c>
      <c r="K5" s="9" t="str">
        <v>Closure verifier</v>
      </c>
      <c r="L5" s="9" t="str">
        <v>Verified on</v>
      </c>
      <c r="M5" s="9" t="str">
        <v>Timing (auto)</v>
      </c>
      <c r="N5" s="9" t="str">
        <v>Record check (auto)</v>
      </c>
    </row>
    <row r="6" ht="46" customHeight="1">
      <c r="A6" s="11"/>
      <c r="B6" s="11"/>
      <c r="C6" s="11"/>
      <c r="D6" s="11"/>
      <c r="E6" s="11"/>
      <c r="F6" s="11"/>
      <c r="G6" s="11"/>
      <c r="H6" s="23"/>
      <c r="I6" s="11"/>
      <c r="J6" s="11"/>
      <c r="K6" s="11"/>
      <c r="L6" s="23"/>
      <c r="M6" s="22" t="str">
        <f>IF(A6="","",IF(I6="Closed",IF(AND(J6&lt;&gt;"",K6&lt;&gt;"",ISNUMBER(L6),L6&gt;0,L6&lt;='Review Brief'!$B$28,COUNTIF(EvidenceTable[Evidence ID],J6)=1,COUNTIFS(EvidenceTable[Evidence ID],J6,EvidenceTable[Claim ID],B6)=1),"Closed","Verify closure"),IF(H6="","Set due date",IF(NOT(ISNUMBER(H6)),"Check due date",IF(H6&lt;'Review Brief'!$B$28,"Overdue","Scheduled")))))</f>
      </c>
      <c r="N6" s="22" t="str">
        <f>IF(COUNTA(A6:L6)=0,"",IF(A6="","Add ID; ","")&amp;IF(AND(A6&lt;&gt;"",COUNTIF(FindingsTable[Finding ID],A6)&gt;1),"Duplicate ID; ","")&amp;IF(B6="","Add claim link; ",IF(COUNTIF(ClaimsTable[Claim ID],B6)=0,"Unknown claim; ",""))&amp;IF(C6="","Set gap type; ","")&amp;IF(D6="","Describe finding; ","")&amp;IF(E6="","Set priority; ","")&amp;IF(F6="","Assign owner; ","")&amp;IF(G6="","Set action; ","")&amp;IF(H6="","Set due date; ","")&amp;IF(I6="","Set status; ","")&amp;IF(AND(I6="Closed",OR(J6="",K6="",L6="")),"Verify closure; ","")&amp;IF(AND(J6&lt;&gt;"",COUNTIFS(EvidenceTable[Evidence ID],J6,EvidenceTable[Claim ID],B6)=0),"Closure evidence not linked to claim; ","")&amp;IF(AND(I6="Closed",M6="Verify closure"),"Check closure evidence and date; ",""))</f>
      </c>
    </row>
    <row r="7" ht="46" customHeight="1">
      <c r="A7" s="11"/>
      <c r="B7" s="11"/>
      <c r="C7" s="11"/>
      <c r="D7" s="11"/>
      <c r="E7" s="11"/>
      <c r="F7" s="11"/>
      <c r="G7" s="11"/>
      <c r="H7" s="23"/>
      <c r="I7" s="11"/>
      <c r="J7" s="11"/>
      <c r="K7" s="11"/>
      <c r="L7" s="23"/>
      <c r="M7" s="22" t="str">
        <f>IF(A7="","",IF(I7="Closed",IF(AND(J7&lt;&gt;"",K7&lt;&gt;"",ISNUMBER(L7),L7&gt;0,L7&lt;='Review Brief'!$B$28,COUNTIF(EvidenceTable[Evidence ID],J7)=1,COUNTIFS(EvidenceTable[Evidence ID],J7,EvidenceTable[Claim ID],B7)=1),"Closed","Verify closure"),IF(H7="","Set due date",IF(NOT(ISNUMBER(H7)),"Check due date",IF(H7&lt;'Review Brief'!$B$28,"Overdue","Scheduled")))))</f>
      </c>
      <c r="N7" s="22" t="str">
        <f>IF(COUNTA(A7:L7)=0,"",IF(A7="","Add ID; ","")&amp;IF(AND(A7&lt;&gt;"",COUNTIF(FindingsTable[Finding ID],A7)&gt;1),"Duplicate ID; ","")&amp;IF(B7="","Add claim link; ",IF(COUNTIF(ClaimsTable[Claim ID],B7)=0,"Unknown claim; ",""))&amp;IF(C7="","Set gap type; ","")&amp;IF(D7="","Describe finding; ","")&amp;IF(E7="","Set priority; ","")&amp;IF(F7="","Assign owner; ","")&amp;IF(G7="","Set action; ","")&amp;IF(H7="","Set due date; ","")&amp;IF(I7="","Set status; ","")&amp;IF(AND(I7="Closed",OR(J7="",K7="",L7="")),"Verify closure; ","")&amp;IF(AND(J7&lt;&gt;"",COUNTIFS(EvidenceTable[Evidence ID],J7,EvidenceTable[Claim ID],B7)=0),"Closure evidence not linked to claim; ","")&amp;IF(AND(I7="Closed",M7="Verify closure"),"Check closure evidence and date; ",""))</f>
      </c>
    </row>
    <row r="8" ht="46" customHeight="1">
      <c r="A8" s="11"/>
      <c r="B8" s="11"/>
      <c r="C8" s="11"/>
      <c r="D8" s="11"/>
      <c r="E8" s="11"/>
      <c r="F8" s="11"/>
      <c r="G8" s="11"/>
      <c r="H8" s="23"/>
      <c r="I8" s="11"/>
      <c r="J8" s="11"/>
      <c r="K8" s="11"/>
      <c r="L8" s="23"/>
      <c r="M8" s="22" t="str">
        <f>IF(A8="","",IF(I8="Closed",IF(AND(J8&lt;&gt;"",K8&lt;&gt;"",ISNUMBER(L8),L8&gt;0,L8&lt;='Review Brief'!$B$28,COUNTIF(EvidenceTable[Evidence ID],J8)=1,COUNTIFS(EvidenceTable[Evidence ID],J8,EvidenceTable[Claim ID],B8)=1),"Closed","Verify closure"),IF(H8="","Set due date",IF(NOT(ISNUMBER(H8)),"Check due date",IF(H8&lt;'Review Brief'!$B$28,"Overdue","Scheduled")))))</f>
      </c>
      <c r="N8" s="22" t="str">
        <f>IF(COUNTA(A8:L8)=0,"",IF(A8="","Add ID; ","")&amp;IF(AND(A8&lt;&gt;"",COUNTIF(FindingsTable[Finding ID],A8)&gt;1),"Duplicate ID; ","")&amp;IF(B8="","Add claim link; ",IF(COUNTIF(ClaimsTable[Claim ID],B8)=0,"Unknown claim; ",""))&amp;IF(C8="","Set gap type; ","")&amp;IF(D8="","Describe finding; ","")&amp;IF(E8="","Set priority; ","")&amp;IF(F8="","Assign owner; ","")&amp;IF(G8="","Set action; ","")&amp;IF(H8="","Set due date; ","")&amp;IF(I8="","Set status; ","")&amp;IF(AND(I8="Closed",OR(J8="",K8="",L8="")),"Verify closure; ","")&amp;IF(AND(J8&lt;&gt;"",COUNTIFS(EvidenceTable[Evidence ID],J8,EvidenceTable[Claim ID],B8)=0),"Closure evidence not linked to claim; ","")&amp;IF(AND(I8="Closed",M8="Verify closure"),"Check closure evidence and date; ",""))</f>
      </c>
    </row>
    <row r="9" ht="46" customHeight="1">
      <c r="A9" s="11"/>
      <c r="B9" s="11"/>
      <c r="C9" s="11"/>
      <c r="D9" s="11"/>
      <c r="E9" s="11"/>
      <c r="F9" s="11"/>
      <c r="G9" s="11"/>
      <c r="H9" s="23"/>
      <c r="I9" s="11"/>
      <c r="J9" s="11"/>
      <c r="K9" s="11"/>
      <c r="L9" s="23"/>
      <c r="M9" s="22" t="str">
        <f>IF(A9="","",IF(I9="Closed",IF(AND(J9&lt;&gt;"",K9&lt;&gt;"",ISNUMBER(L9),L9&gt;0,L9&lt;='Review Brief'!$B$28,COUNTIF(EvidenceTable[Evidence ID],J9)=1,COUNTIFS(EvidenceTable[Evidence ID],J9,EvidenceTable[Claim ID],B9)=1),"Closed","Verify closure"),IF(H9="","Set due date",IF(NOT(ISNUMBER(H9)),"Check due date",IF(H9&lt;'Review Brief'!$B$28,"Overdue","Scheduled")))))</f>
      </c>
      <c r="N9" s="22" t="str">
        <f>IF(COUNTA(A9:L9)=0,"",IF(A9="","Add ID; ","")&amp;IF(AND(A9&lt;&gt;"",COUNTIF(FindingsTable[Finding ID],A9)&gt;1),"Duplicate ID; ","")&amp;IF(B9="","Add claim link; ",IF(COUNTIF(ClaimsTable[Claim ID],B9)=0,"Unknown claim; ",""))&amp;IF(C9="","Set gap type; ","")&amp;IF(D9="","Describe finding; ","")&amp;IF(E9="","Set priority; ","")&amp;IF(F9="","Assign owner; ","")&amp;IF(G9="","Set action; ","")&amp;IF(H9="","Set due date; ","")&amp;IF(I9="","Set status; ","")&amp;IF(AND(I9="Closed",OR(J9="",K9="",L9="")),"Verify closure; ","")&amp;IF(AND(J9&lt;&gt;"",COUNTIFS(EvidenceTable[Evidence ID],J9,EvidenceTable[Claim ID],B9)=0),"Closure evidence not linked to claim; ","")&amp;IF(AND(I9="Closed",M9="Verify closure"),"Check closure evidence and date; ",""))</f>
      </c>
    </row>
    <row r="10" ht="46" customHeight="1">
      <c r="A10" s="11"/>
      <c r="B10" s="11"/>
      <c r="C10" s="11"/>
      <c r="D10" s="11"/>
      <c r="E10" s="11"/>
      <c r="F10" s="11"/>
      <c r="G10" s="11"/>
      <c r="H10" s="23"/>
      <c r="I10" s="11"/>
      <c r="J10" s="11"/>
      <c r="K10" s="11"/>
      <c r="L10" s="23"/>
      <c r="M10" s="22" t="str">
        <f>IF(A10="","",IF(I10="Closed",IF(AND(J10&lt;&gt;"",K10&lt;&gt;"",ISNUMBER(L10),L10&gt;0,L10&lt;='Review Brief'!$B$28,COUNTIF(EvidenceTable[Evidence ID],J10)=1,COUNTIFS(EvidenceTable[Evidence ID],J10,EvidenceTable[Claim ID],B10)=1),"Closed","Verify closure"),IF(H10="","Set due date",IF(NOT(ISNUMBER(H10)),"Check due date",IF(H10&lt;'Review Brief'!$B$28,"Overdue","Scheduled")))))</f>
      </c>
      <c r="N10" s="22" t="str">
        <f>IF(COUNTA(A10:L10)=0,"",IF(A10="","Add ID; ","")&amp;IF(AND(A10&lt;&gt;"",COUNTIF(FindingsTable[Finding ID],A10)&gt;1),"Duplicate ID; ","")&amp;IF(B10="","Add claim link; ",IF(COUNTIF(ClaimsTable[Claim ID],B10)=0,"Unknown claim; ",""))&amp;IF(C10="","Set gap type; ","")&amp;IF(D10="","Describe finding; ","")&amp;IF(E10="","Set priority; ","")&amp;IF(F10="","Assign owner; ","")&amp;IF(G10="","Set action; ","")&amp;IF(H10="","Set due date; ","")&amp;IF(I10="","Set status; ","")&amp;IF(AND(I10="Closed",OR(J10="",K10="",L10="")),"Verify closure; ","")&amp;IF(AND(J10&lt;&gt;"",COUNTIFS(EvidenceTable[Evidence ID],J10,EvidenceTable[Claim ID],B10)=0),"Closure evidence not linked to claim; ","")&amp;IF(AND(I10="Closed",M10="Verify closure"),"Check closure evidence and date; ",""))</f>
      </c>
    </row>
    <row r="11" ht="46" customHeight="1">
      <c r="A11" s="11"/>
      <c r="B11" s="11"/>
      <c r="C11" s="11"/>
      <c r="D11" s="11"/>
      <c r="E11" s="11"/>
      <c r="F11" s="11"/>
      <c r="G11" s="11"/>
      <c r="H11" s="23"/>
      <c r="I11" s="11"/>
      <c r="J11" s="11"/>
      <c r="K11" s="11"/>
      <c r="L11" s="23"/>
      <c r="M11" s="22" t="str">
        <f>IF(A11="","",IF(I11="Closed",IF(AND(J11&lt;&gt;"",K11&lt;&gt;"",ISNUMBER(L11),L11&gt;0,L11&lt;='Review Brief'!$B$28,COUNTIF(EvidenceTable[Evidence ID],J11)=1,COUNTIFS(EvidenceTable[Evidence ID],J11,EvidenceTable[Claim ID],B11)=1),"Closed","Verify closure"),IF(H11="","Set due date",IF(NOT(ISNUMBER(H11)),"Check due date",IF(H11&lt;'Review Brief'!$B$28,"Overdue","Scheduled")))))</f>
      </c>
      <c r="N11" s="22" t="str">
        <f>IF(COUNTA(A11:L11)=0,"",IF(A11="","Add ID; ","")&amp;IF(AND(A11&lt;&gt;"",COUNTIF(FindingsTable[Finding ID],A11)&gt;1),"Duplicate ID; ","")&amp;IF(B11="","Add claim link; ",IF(COUNTIF(ClaimsTable[Claim ID],B11)=0,"Unknown claim; ",""))&amp;IF(C11="","Set gap type; ","")&amp;IF(D11="","Describe finding; ","")&amp;IF(E11="","Set priority; ","")&amp;IF(F11="","Assign owner; ","")&amp;IF(G11="","Set action; ","")&amp;IF(H11="","Set due date; ","")&amp;IF(I11="","Set status; ","")&amp;IF(AND(I11="Closed",OR(J11="",K11="",L11="")),"Verify closure; ","")&amp;IF(AND(J11&lt;&gt;"",COUNTIFS(EvidenceTable[Evidence ID],J11,EvidenceTable[Claim ID],B11)=0),"Closure evidence not linked to claim; ","")&amp;IF(AND(I11="Closed",M11="Verify closure"),"Check closure evidence and date; ",""))</f>
      </c>
    </row>
    <row r="12" ht="46" customHeight="1">
      <c r="A12" s="11"/>
      <c r="B12" s="11"/>
      <c r="C12" s="11"/>
      <c r="D12" s="11"/>
      <c r="E12" s="11"/>
      <c r="F12" s="11"/>
      <c r="G12" s="11"/>
      <c r="H12" s="23"/>
      <c r="I12" s="11"/>
      <c r="J12" s="11"/>
      <c r="K12" s="11"/>
      <c r="L12" s="23"/>
      <c r="M12" s="22" t="str">
        <f>IF(A12="","",IF(I12="Closed",IF(AND(J12&lt;&gt;"",K12&lt;&gt;"",ISNUMBER(L12),L12&gt;0,L12&lt;='Review Brief'!$B$28,COUNTIF(EvidenceTable[Evidence ID],J12)=1,COUNTIFS(EvidenceTable[Evidence ID],J12,EvidenceTable[Claim ID],B12)=1),"Closed","Verify closure"),IF(H12="","Set due date",IF(NOT(ISNUMBER(H12)),"Check due date",IF(H12&lt;'Review Brief'!$B$28,"Overdue","Scheduled")))))</f>
      </c>
      <c r="N12" s="22" t="str">
        <f>IF(COUNTA(A12:L12)=0,"",IF(A12="","Add ID; ","")&amp;IF(AND(A12&lt;&gt;"",COUNTIF(FindingsTable[Finding ID],A12)&gt;1),"Duplicate ID; ","")&amp;IF(B12="","Add claim link; ",IF(COUNTIF(ClaimsTable[Claim ID],B12)=0,"Unknown claim; ",""))&amp;IF(C12="","Set gap type; ","")&amp;IF(D12="","Describe finding; ","")&amp;IF(E12="","Set priority; ","")&amp;IF(F12="","Assign owner; ","")&amp;IF(G12="","Set action; ","")&amp;IF(H12="","Set due date; ","")&amp;IF(I12="","Set status; ","")&amp;IF(AND(I12="Closed",OR(J12="",K12="",L12="")),"Verify closure; ","")&amp;IF(AND(J12&lt;&gt;"",COUNTIFS(EvidenceTable[Evidence ID],J12,EvidenceTable[Claim ID],B12)=0),"Closure evidence not linked to claim; ","")&amp;IF(AND(I12="Closed",M12="Verify closure"),"Check closure evidence and date; ",""))</f>
      </c>
    </row>
    <row r="13" ht="46" customHeight="1">
      <c r="A13" s="11"/>
      <c r="B13" s="11"/>
      <c r="C13" s="11"/>
      <c r="D13" s="11"/>
      <c r="E13" s="11"/>
      <c r="F13" s="11"/>
      <c r="G13" s="11"/>
      <c r="H13" s="23"/>
      <c r="I13" s="11"/>
      <c r="J13" s="11"/>
      <c r="K13" s="11"/>
      <c r="L13" s="23"/>
      <c r="M13" s="22" t="str">
        <f>IF(A13="","",IF(I13="Closed",IF(AND(J13&lt;&gt;"",K13&lt;&gt;"",ISNUMBER(L13),L13&gt;0,L13&lt;='Review Brief'!$B$28,COUNTIF(EvidenceTable[Evidence ID],J13)=1,COUNTIFS(EvidenceTable[Evidence ID],J13,EvidenceTable[Claim ID],B13)=1),"Closed","Verify closure"),IF(H13="","Set due date",IF(NOT(ISNUMBER(H13)),"Check due date",IF(H13&lt;'Review Brief'!$B$28,"Overdue","Scheduled")))))</f>
      </c>
      <c r="N13" s="22" t="str">
        <f>IF(COUNTA(A13:L13)=0,"",IF(A13="","Add ID; ","")&amp;IF(AND(A13&lt;&gt;"",COUNTIF(FindingsTable[Finding ID],A13)&gt;1),"Duplicate ID; ","")&amp;IF(B13="","Add claim link; ",IF(COUNTIF(ClaimsTable[Claim ID],B13)=0,"Unknown claim; ",""))&amp;IF(C13="","Set gap type; ","")&amp;IF(D13="","Describe finding; ","")&amp;IF(E13="","Set priority; ","")&amp;IF(F13="","Assign owner; ","")&amp;IF(G13="","Set action; ","")&amp;IF(H13="","Set due date; ","")&amp;IF(I13="","Set status; ","")&amp;IF(AND(I13="Closed",OR(J13="",K13="",L13="")),"Verify closure; ","")&amp;IF(AND(J13&lt;&gt;"",COUNTIFS(EvidenceTable[Evidence ID],J13,EvidenceTable[Claim ID],B13)=0),"Closure evidence not linked to claim; ","")&amp;IF(AND(I13="Closed",M13="Verify closure"),"Check closure evidence and date; ",""))</f>
      </c>
    </row>
    <row r="14" ht="46" customHeight="1">
      <c r="A14" s="11"/>
      <c r="B14" s="11"/>
      <c r="C14" s="11"/>
      <c r="D14" s="11"/>
      <c r="E14" s="11"/>
      <c r="F14" s="11"/>
      <c r="G14" s="11"/>
      <c r="H14" s="23"/>
      <c r="I14" s="11"/>
      <c r="J14" s="11"/>
      <c r="K14" s="11"/>
      <c r="L14" s="23"/>
      <c r="M14" s="22" t="str">
        <f>IF(A14="","",IF(I14="Closed",IF(AND(J14&lt;&gt;"",K14&lt;&gt;"",ISNUMBER(L14),L14&gt;0,L14&lt;='Review Brief'!$B$28,COUNTIF(EvidenceTable[Evidence ID],J14)=1,COUNTIFS(EvidenceTable[Evidence ID],J14,EvidenceTable[Claim ID],B14)=1),"Closed","Verify closure"),IF(H14="","Set due date",IF(NOT(ISNUMBER(H14)),"Check due date",IF(H14&lt;'Review Brief'!$B$28,"Overdue","Scheduled")))))</f>
      </c>
      <c r="N14" s="22" t="str">
        <f>IF(COUNTA(A14:L14)=0,"",IF(A14="","Add ID; ","")&amp;IF(AND(A14&lt;&gt;"",COUNTIF(FindingsTable[Finding ID],A14)&gt;1),"Duplicate ID; ","")&amp;IF(B14="","Add claim link; ",IF(COUNTIF(ClaimsTable[Claim ID],B14)=0,"Unknown claim; ",""))&amp;IF(C14="","Set gap type; ","")&amp;IF(D14="","Describe finding; ","")&amp;IF(E14="","Set priority; ","")&amp;IF(F14="","Assign owner; ","")&amp;IF(G14="","Set action; ","")&amp;IF(H14="","Set due date; ","")&amp;IF(I14="","Set status; ","")&amp;IF(AND(I14="Closed",OR(J14="",K14="",L14="")),"Verify closure; ","")&amp;IF(AND(J14&lt;&gt;"",COUNTIFS(EvidenceTable[Evidence ID],J14,EvidenceTable[Claim ID],B14)=0),"Closure evidence not linked to claim; ","")&amp;IF(AND(I14="Closed",M14="Verify closure"),"Check closure evidence and date; ",""))</f>
      </c>
    </row>
    <row r="15" ht="46" customHeight="1">
      <c r="A15" s="11"/>
      <c r="B15" s="11"/>
      <c r="C15" s="11"/>
      <c r="D15" s="11"/>
      <c r="E15" s="11"/>
      <c r="F15" s="11"/>
      <c r="G15" s="11"/>
      <c r="H15" s="23"/>
      <c r="I15" s="11"/>
      <c r="J15" s="11"/>
      <c r="K15" s="11"/>
      <c r="L15" s="23"/>
      <c r="M15" s="22" t="str">
        <f>IF(A15="","",IF(I15="Closed",IF(AND(J15&lt;&gt;"",K15&lt;&gt;"",ISNUMBER(L15),L15&gt;0,L15&lt;='Review Brief'!$B$28,COUNTIF(EvidenceTable[Evidence ID],J15)=1,COUNTIFS(EvidenceTable[Evidence ID],J15,EvidenceTable[Claim ID],B15)=1),"Closed","Verify closure"),IF(H15="","Set due date",IF(NOT(ISNUMBER(H15)),"Check due date",IF(H15&lt;'Review Brief'!$B$28,"Overdue","Scheduled")))))</f>
      </c>
      <c r="N15" s="22" t="str">
        <f>IF(COUNTA(A15:L15)=0,"",IF(A15="","Add ID; ","")&amp;IF(AND(A15&lt;&gt;"",COUNTIF(FindingsTable[Finding ID],A15)&gt;1),"Duplicate ID; ","")&amp;IF(B15="","Add claim link; ",IF(COUNTIF(ClaimsTable[Claim ID],B15)=0,"Unknown claim; ",""))&amp;IF(C15="","Set gap type; ","")&amp;IF(D15="","Describe finding; ","")&amp;IF(E15="","Set priority; ","")&amp;IF(F15="","Assign owner; ","")&amp;IF(G15="","Set action; ","")&amp;IF(H15="","Set due date; ","")&amp;IF(I15="","Set status; ","")&amp;IF(AND(I15="Closed",OR(J15="",K15="",L15="")),"Verify closure; ","")&amp;IF(AND(J15&lt;&gt;"",COUNTIFS(EvidenceTable[Evidence ID],J15,EvidenceTable[Claim ID],B15)=0),"Closure evidence not linked to claim; ","")&amp;IF(AND(I15="Closed",M15="Verify closure"),"Check closure evidence and date; ",""))</f>
      </c>
    </row>
    <row r="16" ht="46" customHeight="1">
      <c r="A16" s="11"/>
      <c r="B16" s="11"/>
      <c r="C16" s="11"/>
      <c r="D16" s="11"/>
      <c r="E16" s="11"/>
      <c r="F16" s="11"/>
      <c r="G16" s="11"/>
      <c r="H16" s="23"/>
      <c r="I16" s="11"/>
      <c r="J16" s="11"/>
      <c r="K16" s="11"/>
      <c r="L16" s="23"/>
      <c r="M16" s="22" t="str">
        <f>IF(A16="","",IF(I16="Closed",IF(AND(J16&lt;&gt;"",K16&lt;&gt;"",ISNUMBER(L16),L16&gt;0,L16&lt;='Review Brief'!$B$28,COUNTIF(EvidenceTable[Evidence ID],J16)=1,COUNTIFS(EvidenceTable[Evidence ID],J16,EvidenceTable[Claim ID],B16)=1),"Closed","Verify closure"),IF(H16="","Set due date",IF(NOT(ISNUMBER(H16)),"Check due date",IF(H16&lt;'Review Brief'!$B$28,"Overdue","Scheduled")))))</f>
      </c>
      <c r="N16" s="22" t="str">
        <f>IF(COUNTA(A16:L16)=0,"",IF(A16="","Add ID; ","")&amp;IF(AND(A16&lt;&gt;"",COUNTIF(FindingsTable[Finding ID],A16)&gt;1),"Duplicate ID; ","")&amp;IF(B16="","Add claim link; ",IF(COUNTIF(ClaimsTable[Claim ID],B16)=0,"Unknown claim; ",""))&amp;IF(C16="","Set gap type; ","")&amp;IF(D16="","Describe finding; ","")&amp;IF(E16="","Set priority; ","")&amp;IF(F16="","Assign owner; ","")&amp;IF(G16="","Set action; ","")&amp;IF(H16="","Set due date; ","")&amp;IF(I16="","Set status; ","")&amp;IF(AND(I16="Closed",OR(J16="",K16="",L16="")),"Verify closure; ","")&amp;IF(AND(J16&lt;&gt;"",COUNTIFS(EvidenceTable[Evidence ID],J16,EvidenceTable[Claim ID],B16)=0),"Closure evidence not linked to claim; ","")&amp;IF(AND(I16="Closed",M16="Verify closure"),"Check closure evidence and date; ",""))</f>
      </c>
    </row>
    <row r="17" ht="46" customHeight="1">
      <c r="A17" s="11"/>
      <c r="B17" s="11"/>
      <c r="C17" s="11"/>
      <c r="D17" s="11"/>
      <c r="E17" s="11"/>
      <c r="F17" s="11"/>
      <c r="G17" s="11"/>
      <c r="H17" s="23"/>
      <c r="I17" s="11"/>
      <c r="J17" s="11"/>
      <c r="K17" s="11"/>
      <c r="L17" s="23"/>
      <c r="M17" s="22" t="str">
        <f>IF(A17="","",IF(I17="Closed",IF(AND(J17&lt;&gt;"",K17&lt;&gt;"",ISNUMBER(L17),L17&gt;0,L17&lt;='Review Brief'!$B$28,COUNTIF(EvidenceTable[Evidence ID],J17)=1,COUNTIFS(EvidenceTable[Evidence ID],J17,EvidenceTable[Claim ID],B17)=1),"Closed","Verify closure"),IF(H17="","Set due date",IF(NOT(ISNUMBER(H17)),"Check due date",IF(H17&lt;'Review Brief'!$B$28,"Overdue","Scheduled")))))</f>
      </c>
      <c r="N17" s="22" t="str">
        <f>IF(COUNTA(A17:L17)=0,"",IF(A17="","Add ID; ","")&amp;IF(AND(A17&lt;&gt;"",COUNTIF(FindingsTable[Finding ID],A17)&gt;1),"Duplicate ID; ","")&amp;IF(B17="","Add claim link; ",IF(COUNTIF(ClaimsTable[Claim ID],B17)=0,"Unknown claim; ",""))&amp;IF(C17="","Set gap type; ","")&amp;IF(D17="","Describe finding; ","")&amp;IF(E17="","Set priority; ","")&amp;IF(F17="","Assign owner; ","")&amp;IF(G17="","Set action; ","")&amp;IF(H17="","Set due date; ","")&amp;IF(I17="","Set status; ","")&amp;IF(AND(I17="Closed",OR(J17="",K17="",L17="")),"Verify closure; ","")&amp;IF(AND(J17&lt;&gt;"",COUNTIFS(EvidenceTable[Evidence ID],J17,EvidenceTable[Claim ID],B17)=0),"Closure evidence not linked to claim; ","")&amp;IF(AND(I17="Closed",M17="Verify closure"),"Check closure evidence and date; ",""))</f>
      </c>
    </row>
    <row r="18" ht="46" customHeight="1">
      <c r="A18" s="11"/>
      <c r="B18" s="11"/>
      <c r="C18" s="11"/>
      <c r="D18" s="11"/>
      <c r="E18" s="11"/>
      <c r="F18" s="11"/>
      <c r="G18" s="11"/>
      <c r="H18" s="23"/>
      <c r="I18" s="11"/>
      <c r="J18" s="11"/>
      <c r="K18" s="11"/>
      <c r="L18" s="23"/>
      <c r="M18" s="22" t="str">
        <f>IF(A18="","",IF(I18="Closed",IF(AND(J18&lt;&gt;"",K18&lt;&gt;"",ISNUMBER(L18),L18&gt;0,L18&lt;='Review Brief'!$B$28,COUNTIF(EvidenceTable[Evidence ID],J18)=1,COUNTIFS(EvidenceTable[Evidence ID],J18,EvidenceTable[Claim ID],B18)=1),"Closed","Verify closure"),IF(H18="","Set due date",IF(NOT(ISNUMBER(H18)),"Check due date",IF(H18&lt;'Review Brief'!$B$28,"Overdue","Scheduled")))))</f>
      </c>
      <c r="N18" s="22" t="str">
        <f>IF(COUNTA(A18:L18)=0,"",IF(A18="","Add ID; ","")&amp;IF(AND(A18&lt;&gt;"",COUNTIF(FindingsTable[Finding ID],A18)&gt;1),"Duplicate ID; ","")&amp;IF(B18="","Add claim link; ",IF(COUNTIF(ClaimsTable[Claim ID],B18)=0,"Unknown claim; ",""))&amp;IF(C18="","Set gap type; ","")&amp;IF(D18="","Describe finding; ","")&amp;IF(E18="","Set priority; ","")&amp;IF(F18="","Assign owner; ","")&amp;IF(G18="","Set action; ","")&amp;IF(H18="","Set due date; ","")&amp;IF(I18="","Set status; ","")&amp;IF(AND(I18="Closed",OR(J18="",K18="",L18="")),"Verify closure; ","")&amp;IF(AND(J18&lt;&gt;"",COUNTIFS(EvidenceTable[Evidence ID],J18,EvidenceTable[Claim ID],B18)=0),"Closure evidence not linked to claim; ","")&amp;IF(AND(I18="Closed",M18="Verify closure"),"Check closure evidence and date; ",""))</f>
      </c>
    </row>
    <row r="19" ht="46" customHeight="1">
      <c r="A19" s="11"/>
      <c r="B19" s="11"/>
      <c r="C19" s="11"/>
      <c r="D19" s="11"/>
      <c r="E19" s="11"/>
      <c r="F19" s="11"/>
      <c r="G19" s="11"/>
      <c r="H19" s="23"/>
      <c r="I19" s="11"/>
      <c r="J19" s="11"/>
      <c r="K19" s="11"/>
      <c r="L19" s="23"/>
      <c r="M19" s="22" t="str">
        <f>IF(A19="","",IF(I19="Closed",IF(AND(J19&lt;&gt;"",K19&lt;&gt;"",ISNUMBER(L19),L19&gt;0,L19&lt;='Review Brief'!$B$28,COUNTIF(EvidenceTable[Evidence ID],J19)=1,COUNTIFS(EvidenceTable[Evidence ID],J19,EvidenceTable[Claim ID],B19)=1),"Closed","Verify closure"),IF(H19="","Set due date",IF(NOT(ISNUMBER(H19)),"Check due date",IF(H19&lt;'Review Brief'!$B$28,"Overdue","Scheduled")))))</f>
      </c>
      <c r="N19" s="22" t="str">
        <f>IF(COUNTA(A19:L19)=0,"",IF(A19="","Add ID; ","")&amp;IF(AND(A19&lt;&gt;"",COUNTIF(FindingsTable[Finding ID],A19)&gt;1),"Duplicate ID; ","")&amp;IF(B19="","Add claim link; ",IF(COUNTIF(ClaimsTable[Claim ID],B19)=0,"Unknown claim; ",""))&amp;IF(C19="","Set gap type; ","")&amp;IF(D19="","Describe finding; ","")&amp;IF(E19="","Set priority; ","")&amp;IF(F19="","Assign owner; ","")&amp;IF(G19="","Set action; ","")&amp;IF(H19="","Set due date; ","")&amp;IF(I19="","Set status; ","")&amp;IF(AND(I19="Closed",OR(J19="",K19="",L19="")),"Verify closure; ","")&amp;IF(AND(J19&lt;&gt;"",COUNTIFS(EvidenceTable[Evidence ID],J19,EvidenceTable[Claim ID],B19)=0),"Closure evidence not linked to claim; ","")&amp;IF(AND(I19="Closed",M19="Verify closure"),"Check closure evidence and date; ",""))</f>
      </c>
    </row>
    <row r="20" ht="46" customHeight="1">
      <c r="A20" s="11"/>
      <c r="B20" s="11"/>
      <c r="C20" s="11"/>
      <c r="D20" s="11"/>
      <c r="E20" s="11"/>
      <c r="F20" s="11"/>
      <c r="G20" s="11"/>
      <c r="H20" s="23"/>
      <c r="I20" s="11"/>
      <c r="J20" s="11"/>
      <c r="K20" s="11"/>
      <c r="L20" s="23"/>
      <c r="M20" s="22" t="str">
        <f>IF(A20="","",IF(I20="Closed",IF(AND(J20&lt;&gt;"",K20&lt;&gt;"",ISNUMBER(L20),L20&gt;0,L20&lt;='Review Brief'!$B$28,COUNTIF(EvidenceTable[Evidence ID],J20)=1,COUNTIFS(EvidenceTable[Evidence ID],J20,EvidenceTable[Claim ID],B20)=1),"Closed","Verify closure"),IF(H20="","Set due date",IF(NOT(ISNUMBER(H20)),"Check due date",IF(H20&lt;'Review Brief'!$B$28,"Overdue","Scheduled")))))</f>
      </c>
      <c r="N20" s="22" t="str">
        <f>IF(COUNTA(A20:L20)=0,"",IF(A20="","Add ID; ","")&amp;IF(AND(A20&lt;&gt;"",COUNTIF(FindingsTable[Finding ID],A20)&gt;1),"Duplicate ID; ","")&amp;IF(B20="","Add claim link; ",IF(COUNTIF(ClaimsTable[Claim ID],B20)=0,"Unknown claim; ",""))&amp;IF(C20="","Set gap type; ","")&amp;IF(D20="","Describe finding; ","")&amp;IF(E20="","Set priority; ","")&amp;IF(F20="","Assign owner; ","")&amp;IF(G20="","Set action; ","")&amp;IF(H20="","Set due date; ","")&amp;IF(I20="","Set status; ","")&amp;IF(AND(I20="Closed",OR(J20="",K20="",L20="")),"Verify closure; ","")&amp;IF(AND(J20&lt;&gt;"",COUNTIFS(EvidenceTable[Evidence ID],J20,EvidenceTable[Claim ID],B20)=0),"Closure evidence not linked to claim; ","")&amp;IF(AND(I20="Closed",M20="Verify closure"),"Check closure evidence and date; ",""))</f>
      </c>
    </row>
    <row r="21" ht="46" customHeight="1">
      <c r="A21" s="11"/>
      <c r="B21" s="11"/>
      <c r="C21" s="11"/>
      <c r="D21" s="11"/>
      <c r="E21" s="11"/>
      <c r="F21" s="11"/>
      <c r="G21" s="11"/>
      <c r="H21" s="23"/>
      <c r="I21" s="11"/>
      <c r="J21" s="11"/>
      <c r="K21" s="11"/>
      <c r="L21" s="23"/>
      <c r="M21" s="22" t="str">
        <f>IF(A21="","",IF(I21="Closed",IF(AND(J21&lt;&gt;"",K21&lt;&gt;"",ISNUMBER(L21),L21&gt;0,L21&lt;='Review Brief'!$B$28,COUNTIF(EvidenceTable[Evidence ID],J21)=1,COUNTIFS(EvidenceTable[Evidence ID],J21,EvidenceTable[Claim ID],B21)=1),"Closed","Verify closure"),IF(H21="","Set due date",IF(NOT(ISNUMBER(H21)),"Check due date",IF(H21&lt;'Review Brief'!$B$28,"Overdue","Scheduled")))))</f>
      </c>
      <c r="N21" s="22" t="str">
        <f>IF(COUNTA(A21:L21)=0,"",IF(A21="","Add ID; ","")&amp;IF(AND(A21&lt;&gt;"",COUNTIF(FindingsTable[Finding ID],A21)&gt;1),"Duplicate ID; ","")&amp;IF(B21="","Add claim link; ",IF(COUNTIF(ClaimsTable[Claim ID],B21)=0,"Unknown claim; ",""))&amp;IF(C21="","Set gap type; ","")&amp;IF(D21="","Describe finding; ","")&amp;IF(E21="","Set priority; ","")&amp;IF(F21="","Assign owner; ","")&amp;IF(G21="","Set action; ","")&amp;IF(H21="","Set due date; ","")&amp;IF(I21="","Set status; ","")&amp;IF(AND(I21="Closed",OR(J21="",K21="",L21="")),"Verify closure; ","")&amp;IF(AND(J21&lt;&gt;"",COUNTIFS(EvidenceTable[Evidence ID],J21,EvidenceTable[Claim ID],B21)=0),"Closure evidence not linked to claim; ","")&amp;IF(AND(I21="Closed",M21="Verify closure"),"Check closure evidence and date; ",""))</f>
      </c>
    </row>
    <row r="22" ht="46" customHeight="1">
      <c r="A22" s="11"/>
      <c r="B22" s="11"/>
      <c r="C22" s="11"/>
      <c r="D22" s="11"/>
      <c r="E22" s="11"/>
      <c r="F22" s="11"/>
      <c r="G22" s="11"/>
      <c r="H22" s="23"/>
      <c r="I22" s="11"/>
      <c r="J22" s="11"/>
      <c r="K22" s="11"/>
      <c r="L22" s="23"/>
      <c r="M22" s="22" t="str">
        <f>IF(A22="","",IF(I22="Closed",IF(AND(J22&lt;&gt;"",K22&lt;&gt;"",ISNUMBER(L22),L22&gt;0,L22&lt;='Review Brief'!$B$28,COUNTIF(EvidenceTable[Evidence ID],J22)=1,COUNTIFS(EvidenceTable[Evidence ID],J22,EvidenceTable[Claim ID],B22)=1),"Closed","Verify closure"),IF(H22="","Set due date",IF(NOT(ISNUMBER(H22)),"Check due date",IF(H22&lt;'Review Brief'!$B$28,"Overdue","Scheduled")))))</f>
      </c>
      <c r="N22" s="22" t="str">
        <f>IF(COUNTA(A22:L22)=0,"",IF(A22="","Add ID; ","")&amp;IF(AND(A22&lt;&gt;"",COUNTIF(FindingsTable[Finding ID],A22)&gt;1),"Duplicate ID; ","")&amp;IF(B22="","Add claim link; ",IF(COUNTIF(ClaimsTable[Claim ID],B22)=0,"Unknown claim; ",""))&amp;IF(C22="","Set gap type; ","")&amp;IF(D22="","Describe finding; ","")&amp;IF(E22="","Set priority; ","")&amp;IF(F22="","Assign owner; ","")&amp;IF(G22="","Set action; ","")&amp;IF(H22="","Set due date; ","")&amp;IF(I22="","Set status; ","")&amp;IF(AND(I22="Closed",OR(J22="",K22="",L22="")),"Verify closure; ","")&amp;IF(AND(J22&lt;&gt;"",COUNTIFS(EvidenceTable[Evidence ID],J22,EvidenceTable[Claim ID],B22)=0),"Closure evidence not linked to claim; ","")&amp;IF(AND(I22="Closed",M22="Verify closure"),"Check closure evidence and date; ",""))</f>
      </c>
    </row>
    <row r="23" ht="46" customHeight="1">
      <c r="A23" s="11"/>
      <c r="B23" s="11"/>
      <c r="C23" s="11"/>
      <c r="D23" s="11"/>
      <c r="E23" s="11"/>
      <c r="F23" s="11"/>
      <c r="G23" s="11"/>
      <c r="H23" s="23"/>
      <c r="I23" s="11"/>
      <c r="J23" s="11"/>
      <c r="K23" s="11"/>
      <c r="L23" s="23"/>
      <c r="M23" s="22" t="str">
        <f>IF(A23="","",IF(I23="Closed",IF(AND(J23&lt;&gt;"",K23&lt;&gt;"",ISNUMBER(L23),L23&gt;0,L23&lt;='Review Brief'!$B$28,COUNTIF(EvidenceTable[Evidence ID],J23)=1,COUNTIFS(EvidenceTable[Evidence ID],J23,EvidenceTable[Claim ID],B23)=1),"Closed","Verify closure"),IF(H23="","Set due date",IF(NOT(ISNUMBER(H23)),"Check due date",IF(H23&lt;'Review Brief'!$B$28,"Overdue","Scheduled")))))</f>
      </c>
      <c r="N23" s="22" t="str">
        <f>IF(COUNTA(A23:L23)=0,"",IF(A23="","Add ID; ","")&amp;IF(AND(A23&lt;&gt;"",COUNTIF(FindingsTable[Finding ID],A23)&gt;1),"Duplicate ID; ","")&amp;IF(B23="","Add claim link; ",IF(COUNTIF(ClaimsTable[Claim ID],B23)=0,"Unknown claim; ",""))&amp;IF(C23="","Set gap type; ","")&amp;IF(D23="","Describe finding; ","")&amp;IF(E23="","Set priority; ","")&amp;IF(F23="","Assign owner; ","")&amp;IF(G23="","Set action; ","")&amp;IF(H23="","Set due date; ","")&amp;IF(I23="","Set status; ","")&amp;IF(AND(I23="Closed",OR(J23="",K23="",L23="")),"Verify closure; ","")&amp;IF(AND(J23&lt;&gt;"",COUNTIFS(EvidenceTable[Evidence ID],J23,EvidenceTable[Claim ID],B23)=0),"Closure evidence not linked to claim; ","")&amp;IF(AND(I23="Closed",M23="Verify closure"),"Check closure evidence and date; ",""))</f>
      </c>
    </row>
    <row r="24" ht="46" customHeight="1">
      <c r="A24" s="11"/>
      <c r="B24" s="11"/>
      <c r="C24" s="11"/>
      <c r="D24" s="11"/>
      <c r="E24" s="11"/>
      <c r="F24" s="11"/>
      <c r="G24" s="11"/>
      <c r="H24" s="23"/>
      <c r="I24" s="11"/>
      <c r="J24" s="11"/>
      <c r="K24" s="11"/>
      <c r="L24" s="23"/>
      <c r="M24" s="22" t="str">
        <f>IF(A24="","",IF(I24="Closed",IF(AND(J24&lt;&gt;"",K24&lt;&gt;"",ISNUMBER(L24),L24&gt;0,L24&lt;='Review Brief'!$B$28,COUNTIF(EvidenceTable[Evidence ID],J24)=1,COUNTIFS(EvidenceTable[Evidence ID],J24,EvidenceTable[Claim ID],B24)=1),"Closed","Verify closure"),IF(H24="","Set due date",IF(NOT(ISNUMBER(H24)),"Check due date",IF(H24&lt;'Review Brief'!$B$28,"Overdue","Scheduled")))))</f>
      </c>
      <c r="N24" s="22" t="str">
        <f>IF(COUNTA(A24:L24)=0,"",IF(A24="","Add ID; ","")&amp;IF(AND(A24&lt;&gt;"",COUNTIF(FindingsTable[Finding ID],A24)&gt;1),"Duplicate ID; ","")&amp;IF(B24="","Add claim link; ",IF(COUNTIF(ClaimsTable[Claim ID],B24)=0,"Unknown claim; ",""))&amp;IF(C24="","Set gap type; ","")&amp;IF(D24="","Describe finding; ","")&amp;IF(E24="","Set priority; ","")&amp;IF(F24="","Assign owner; ","")&amp;IF(G24="","Set action; ","")&amp;IF(H24="","Set due date; ","")&amp;IF(I24="","Set status; ","")&amp;IF(AND(I24="Closed",OR(J24="",K24="",L24="")),"Verify closure; ","")&amp;IF(AND(J24&lt;&gt;"",COUNTIFS(EvidenceTable[Evidence ID],J24,EvidenceTable[Claim ID],B24)=0),"Closure evidence not linked to claim; ","")&amp;IF(AND(I24="Closed",M24="Verify closure"),"Check closure evidence and date; ",""))</f>
      </c>
    </row>
    <row r="25" ht="46" customHeight="1">
      <c r="A25" s="11"/>
      <c r="B25" s="11"/>
      <c r="C25" s="11"/>
      <c r="D25" s="11"/>
      <c r="E25" s="11"/>
      <c r="F25" s="11"/>
      <c r="G25" s="11"/>
      <c r="H25" s="23"/>
      <c r="I25" s="11"/>
      <c r="J25" s="11"/>
      <c r="K25" s="11"/>
      <c r="L25" s="23"/>
      <c r="M25" s="22" t="str">
        <f>IF(A25="","",IF(I25="Closed",IF(AND(J25&lt;&gt;"",K25&lt;&gt;"",ISNUMBER(L25),L25&gt;0,L25&lt;='Review Brief'!$B$28,COUNTIF(EvidenceTable[Evidence ID],J25)=1,COUNTIFS(EvidenceTable[Evidence ID],J25,EvidenceTable[Claim ID],B25)=1),"Closed","Verify closure"),IF(H25="","Set due date",IF(NOT(ISNUMBER(H25)),"Check due date",IF(H25&lt;'Review Brief'!$B$28,"Overdue","Scheduled")))))</f>
      </c>
      <c r="N25" s="22" t="str">
        <f>IF(COUNTA(A25:L25)=0,"",IF(A25="","Add ID; ","")&amp;IF(AND(A25&lt;&gt;"",COUNTIF(FindingsTable[Finding ID],A25)&gt;1),"Duplicate ID; ","")&amp;IF(B25="","Add claim link; ",IF(COUNTIF(ClaimsTable[Claim ID],B25)=0,"Unknown claim; ",""))&amp;IF(C25="","Set gap type; ","")&amp;IF(D25="","Describe finding; ","")&amp;IF(E25="","Set priority; ","")&amp;IF(F25="","Assign owner; ","")&amp;IF(G25="","Set action; ","")&amp;IF(H25="","Set due date; ","")&amp;IF(I25="","Set status; ","")&amp;IF(AND(I25="Closed",OR(J25="",K25="",L25="")),"Verify closure; ","")&amp;IF(AND(J25&lt;&gt;"",COUNTIFS(EvidenceTable[Evidence ID],J25,EvidenceTable[Claim ID],B25)=0),"Closure evidence not linked to claim; ","")&amp;IF(AND(I25="Closed",M25="Verify closure"),"Check closure evidence and date; ",""))</f>
      </c>
    </row>
    <row r="26" ht="46" customHeight="1">
      <c r="A26" s="11"/>
      <c r="B26" s="11"/>
      <c r="C26" s="11"/>
      <c r="D26" s="11"/>
      <c r="E26" s="11"/>
      <c r="F26" s="11"/>
      <c r="G26" s="11"/>
      <c r="H26" s="23"/>
      <c r="I26" s="11"/>
      <c r="J26" s="11"/>
      <c r="K26" s="11"/>
      <c r="L26" s="23"/>
      <c r="M26" s="22" t="str">
        <f>IF(A26="","",IF(I26="Closed",IF(AND(J26&lt;&gt;"",K26&lt;&gt;"",ISNUMBER(L26),L26&gt;0,L26&lt;='Review Brief'!$B$28,COUNTIF(EvidenceTable[Evidence ID],J26)=1,COUNTIFS(EvidenceTable[Evidence ID],J26,EvidenceTable[Claim ID],B26)=1),"Closed","Verify closure"),IF(H26="","Set due date",IF(NOT(ISNUMBER(H26)),"Check due date",IF(H26&lt;'Review Brief'!$B$28,"Overdue","Scheduled")))))</f>
      </c>
      <c r="N26" s="22" t="str">
        <f>IF(COUNTA(A26:L26)=0,"",IF(A26="","Add ID; ","")&amp;IF(AND(A26&lt;&gt;"",COUNTIF(FindingsTable[Finding ID],A26)&gt;1),"Duplicate ID; ","")&amp;IF(B26="","Add claim link; ",IF(COUNTIF(ClaimsTable[Claim ID],B26)=0,"Unknown claim; ",""))&amp;IF(C26="","Set gap type; ","")&amp;IF(D26="","Describe finding; ","")&amp;IF(E26="","Set priority; ","")&amp;IF(F26="","Assign owner; ","")&amp;IF(G26="","Set action; ","")&amp;IF(H26="","Set due date; ","")&amp;IF(I26="","Set status; ","")&amp;IF(AND(I26="Closed",OR(J26="",K26="",L26="")),"Verify closure; ","")&amp;IF(AND(J26&lt;&gt;"",COUNTIFS(EvidenceTable[Evidence ID],J26,EvidenceTable[Claim ID],B26)=0),"Closure evidence not linked to claim; ","")&amp;IF(AND(I26="Closed",M26="Verify closure"),"Check closure evidence and date; ",""))</f>
      </c>
    </row>
    <row r="27" ht="46" customHeight="1">
      <c r="A27" s="11"/>
      <c r="B27" s="11"/>
      <c r="C27" s="11"/>
      <c r="D27" s="11"/>
      <c r="E27" s="11"/>
      <c r="F27" s="11"/>
      <c r="G27" s="11"/>
      <c r="H27" s="23"/>
      <c r="I27" s="11"/>
      <c r="J27" s="11"/>
      <c r="K27" s="11"/>
      <c r="L27" s="23"/>
      <c r="M27" s="22" t="str">
        <f>IF(A27="","",IF(I27="Closed",IF(AND(J27&lt;&gt;"",K27&lt;&gt;"",ISNUMBER(L27),L27&gt;0,L27&lt;='Review Brief'!$B$28,COUNTIF(EvidenceTable[Evidence ID],J27)=1,COUNTIFS(EvidenceTable[Evidence ID],J27,EvidenceTable[Claim ID],B27)=1),"Closed","Verify closure"),IF(H27="","Set due date",IF(NOT(ISNUMBER(H27)),"Check due date",IF(H27&lt;'Review Brief'!$B$28,"Overdue","Scheduled")))))</f>
      </c>
      <c r="N27" s="22" t="str">
        <f>IF(COUNTA(A27:L27)=0,"",IF(A27="","Add ID; ","")&amp;IF(AND(A27&lt;&gt;"",COUNTIF(FindingsTable[Finding ID],A27)&gt;1),"Duplicate ID; ","")&amp;IF(B27="","Add claim link; ",IF(COUNTIF(ClaimsTable[Claim ID],B27)=0,"Unknown claim; ",""))&amp;IF(C27="","Set gap type; ","")&amp;IF(D27="","Describe finding; ","")&amp;IF(E27="","Set priority; ","")&amp;IF(F27="","Assign owner; ","")&amp;IF(G27="","Set action; ","")&amp;IF(H27="","Set due date; ","")&amp;IF(I27="","Set status; ","")&amp;IF(AND(I27="Closed",OR(J27="",K27="",L27="")),"Verify closure; ","")&amp;IF(AND(J27&lt;&gt;"",COUNTIFS(EvidenceTable[Evidence ID],J27,EvidenceTable[Claim ID],B27)=0),"Closure evidence not linked to claim; ","")&amp;IF(AND(I27="Closed",M27="Verify closure"),"Check closure evidence and date; ",""))</f>
      </c>
    </row>
    <row r="28" ht="46" customHeight="1">
      <c r="A28" s="11"/>
      <c r="B28" s="11"/>
      <c r="C28" s="11"/>
      <c r="D28" s="11"/>
      <c r="E28" s="11"/>
      <c r="F28" s="11"/>
      <c r="G28" s="11"/>
      <c r="H28" s="23"/>
      <c r="I28" s="11"/>
      <c r="J28" s="11"/>
      <c r="K28" s="11"/>
      <c r="L28" s="23"/>
      <c r="M28" s="22" t="str">
        <f>IF(A28="","",IF(I28="Closed",IF(AND(J28&lt;&gt;"",K28&lt;&gt;"",ISNUMBER(L28),L28&gt;0,L28&lt;='Review Brief'!$B$28,COUNTIF(EvidenceTable[Evidence ID],J28)=1,COUNTIFS(EvidenceTable[Evidence ID],J28,EvidenceTable[Claim ID],B28)=1),"Closed","Verify closure"),IF(H28="","Set due date",IF(NOT(ISNUMBER(H28)),"Check due date",IF(H28&lt;'Review Brief'!$B$28,"Overdue","Scheduled")))))</f>
      </c>
      <c r="N28" s="22" t="str">
        <f>IF(COUNTA(A28:L28)=0,"",IF(A28="","Add ID; ","")&amp;IF(AND(A28&lt;&gt;"",COUNTIF(FindingsTable[Finding ID],A28)&gt;1),"Duplicate ID; ","")&amp;IF(B28="","Add claim link; ",IF(COUNTIF(ClaimsTable[Claim ID],B28)=0,"Unknown claim; ",""))&amp;IF(C28="","Set gap type; ","")&amp;IF(D28="","Describe finding; ","")&amp;IF(E28="","Set priority; ","")&amp;IF(F28="","Assign owner; ","")&amp;IF(G28="","Set action; ","")&amp;IF(H28="","Set due date; ","")&amp;IF(I28="","Set status; ","")&amp;IF(AND(I28="Closed",OR(J28="",K28="",L28="")),"Verify closure; ","")&amp;IF(AND(J28&lt;&gt;"",COUNTIFS(EvidenceTable[Evidence ID],J28,EvidenceTable[Claim ID],B28)=0),"Closure evidence not linked to claim; ","")&amp;IF(AND(I28="Closed",M28="Verify closure"),"Check closure evidence and date; ",""))</f>
      </c>
    </row>
    <row r="29" ht="46" customHeight="1">
      <c r="A29" s="11"/>
      <c r="B29" s="11"/>
      <c r="C29" s="11"/>
      <c r="D29" s="11"/>
      <c r="E29" s="11"/>
      <c r="F29" s="11"/>
      <c r="G29" s="11"/>
      <c r="H29" s="23"/>
      <c r="I29" s="11"/>
      <c r="J29" s="11"/>
      <c r="K29" s="11"/>
      <c r="L29" s="23"/>
      <c r="M29" s="22" t="str">
        <f>IF(A29="","",IF(I29="Closed",IF(AND(J29&lt;&gt;"",K29&lt;&gt;"",ISNUMBER(L29),L29&gt;0,L29&lt;='Review Brief'!$B$28,COUNTIF(EvidenceTable[Evidence ID],J29)=1,COUNTIFS(EvidenceTable[Evidence ID],J29,EvidenceTable[Claim ID],B29)=1),"Closed","Verify closure"),IF(H29="","Set due date",IF(NOT(ISNUMBER(H29)),"Check due date",IF(H29&lt;'Review Brief'!$B$28,"Overdue","Scheduled")))))</f>
      </c>
      <c r="N29" s="22" t="str">
        <f>IF(COUNTA(A29:L29)=0,"",IF(A29="","Add ID; ","")&amp;IF(AND(A29&lt;&gt;"",COUNTIF(FindingsTable[Finding ID],A29)&gt;1),"Duplicate ID; ","")&amp;IF(B29="","Add claim link; ",IF(COUNTIF(ClaimsTable[Claim ID],B29)=0,"Unknown claim; ",""))&amp;IF(C29="","Set gap type; ","")&amp;IF(D29="","Describe finding; ","")&amp;IF(E29="","Set priority; ","")&amp;IF(F29="","Assign owner; ","")&amp;IF(G29="","Set action; ","")&amp;IF(H29="","Set due date; ","")&amp;IF(I29="","Set status; ","")&amp;IF(AND(I29="Closed",OR(J29="",K29="",L29="")),"Verify closure; ","")&amp;IF(AND(J29&lt;&gt;"",COUNTIFS(EvidenceTable[Evidence ID],J29,EvidenceTable[Claim ID],B29)=0),"Closure evidence not linked to claim; ","")&amp;IF(AND(I29="Closed",M29="Verify closure"),"Check closure evidence and date; ",""))</f>
      </c>
    </row>
    <row r="30" ht="46" customHeight="1">
      <c r="A30" s="11"/>
      <c r="B30" s="11"/>
      <c r="C30" s="11"/>
      <c r="D30" s="11"/>
      <c r="E30" s="11"/>
      <c r="F30" s="11"/>
      <c r="G30" s="11"/>
      <c r="H30" s="23"/>
      <c r="I30" s="11"/>
      <c r="J30" s="11"/>
      <c r="K30" s="11"/>
      <c r="L30" s="23"/>
      <c r="M30" s="22" t="str">
        <f>IF(A30="","",IF(I30="Closed",IF(AND(J30&lt;&gt;"",K30&lt;&gt;"",ISNUMBER(L30),L30&gt;0,L30&lt;='Review Brief'!$B$28,COUNTIF(EvidenceTable[Evidence ID],J30)=1,COUNTIFS(EvidenceTable[Evidence ID],J30,EvidenceTable[Claim ID],B30)=1),"Closed","Verify closure"),IF(H30="","Set due date",IF(NOT(ISNUMBER(H30)),"Check due date",IF(H30&lt;'Review Brief'!$B$28,"Overdue","Scheduled")))))</f>
      </c>
      <c r="N30" s="22" t="str">
        <f>IF(COUNTA(A30:L30)=0,"",IF(A30="","Add ID; ","")&amp;IF(AND(A30&lt;&gt;"",COUNTIF(FindingsTable[Finding ID],A30)&gt;1),"Duplicate ID; ","")&amp;IF(B30="","Add claim link; ",IF(COUNTIF(ClaimsTable[Claim ID],B30)=0,"Unknown claim; ",""))&amp;IF(C30="","Set gap type; ","")&amp;IF(D30="","Describe finding; ","")&amp;IF(E30="","Set priority; ","")&amp;IF(F30="","Assign owner; ","")&amp;IF(G30="","Set action; ","")&amp;IF(H30="","Set due date; ","")&amp;IF(I30="","Set status; ","")&amp;IF(AND(I30="Closed",OR(J30="",K30="",L30="")),"Verify closure; ","")&amp;IF(AND(J30&lt;&gt;"",COUNTIFS(EvidenceTable[Evidence ID],J30,EvidenceTable[Claim ID],B30)=0),"Closure evidence not linked to claim; ","")&amp;IF(AND(I30="Closed",M30="Verify closure"),"Check closure evidence and date; ",""))</f>
      </c>
    </row>
    <row r="31" ht="46" customHeight="1">
      <c r="A31" s="11"/>
      <c r="B31" s="11"/>
      <c r="C31" s="11"/>
      <c r="D31" s="11"/>
      <c r="E31" s="11"/>
      <c r="F31" s="11"/>
      <c r="G31" s="11"/>
      <c r="H31" s="23"/>
      <c r="I31" s="11"/>
      <c r="J31" s="11"/>
      <c r="K31" s="11"/>
      <c r="L31" s="23"/>
      <c r="M31" s="22" t="str">
        <f>IF(A31="","",IF(I31="Closed",IF(AND(J31&lt;&gt;"",K31&lt;&gt;"",ISNUMBER(L31),L31&gt;0,L31&lt;='Review Brief'!$B$28,COUNTIF(EvidenceTable[Evidence ID],J31)=1,COUNTIFS(EvidenceTable[Evidence ID],J31,EvidenceTable[Claim ID],B31)=1),"Closed","Verify closure"),IF(H31="","Set due date",IF(NOT(ISNUMBER(H31)),"Check due date",IF(H31&lt;'Review Brief'!$B$28,"Overdue","Scheduled")))))</f>
      </c>
      <c r="N31" s="22" t="str">
        <f>IF(COUNTA(A31:L31)=0,"",IF(A31="","Add ID; ","")&amp;IF(AND(A31&lt;&gt;"",COUNTIF(FindingsTable[Finding ID],A31)&gt;1),"Duplicate ID; ","")&amp;IF(B31="","Add claim link; ",IF(COUNTIF(ClaimsTable[Claim ID],B31)=0,"Unknown claim; ",""))&amp;IF(C31="","Set gap type; ","")&amp;IF(D31="","Describe finding; ","")&amp;IF(E31="","Set priority; ","")&amp;IF(F31="","Assign owner; ","")&amp;IF(G31="","Set action; ","")&amp;IF(H31="","Set due date; ","")&amp;IF(I31="","Set status; ","")&amp;IF(AND(I31="Closed",OR(J31="",K31="",L31="")),"Verify closure; ","")&amp;IF(AND(J31&lt;&gt;"",COUNTIFS(EvidenceTable[Evidence ID],J31,EvidenceTable[Claim ID],B31)=0),"Closure evidence not linked to claim; ","")&amp;IF(AND(I31="Closed",M31="Verify closure"),"Check closure evidence and date; ",""))</f>
      </c>
    </row>
    <row r="32" ht="46" customHeight="1">
      <c r="A32" s="11"/>
      <c r="B32" s="11"/>
      <c r="C32" s="11"/>
      <c r="D32" s="11"/>
      <c r="E32" s="11"/>
      <c r="F32" s="11"/>
      <c r="G32" s="11"/>
      <c r="H32" s="23"/>
      <c r="I32" s="11"/>
      <c r="J32" s="11"/>
      <c r="K32" s="11"/>
      <c r="L32" s="23"/>
      <c r="M32" s="22" t="str">
        <f>IF(A32="","",IF(I32="Closed",IF(AND(J32&lt;&gt;"",K32&lt;&gt;"",ISNUMBER(L32),L32&gt;0,L32&lt;='Review Brief'!$B$28,COUNTIF(EvidenceTable[Evidence ID],J32)=1,COUNTIFS(EvidenceTable[Evidence ID],J32,EvidenceTable[Claim ID],B32)=1),"Closed","Verify closure"),IF(H32="","Set due date",IF(NOT(ISNUMBER(H32)),"Check due date",IF(H32&lt;'Review Brief'!$B$28,"Overdue","Scheduled")))))</f>
      </c>
      <c r="N32" s="22" t="str">
        <f>IF(COUNTA(A32:L32)=0,"",IF(A32="","Add ID; ","")&amp;IF(AND(A32&lt;&gt;"",COUNTIF(FindingsTable[Finding ID],A32)&gt;1),"Duplicate ID; ","")&amp;IF(B32="","Add claim link; ",IF(COUNTIF(ClaimsTable[Claim ID],B32)=0,"Unknown claim; ",""))&amp;IF(C32="","Set gap type; ","")&amp;IF(D32="","Describe finding; ","")&amp;IF(E32="","Set priority; ","")&amp;IF(F32="","Assign owner; ","")&amp;IF(G32="","Set action; ","")&amp;IF(H32="","Set due date; ","")&amp;IF(I32="","Set status; ","")&amp;IF(AND(I32="Closed",OR(J32="",K32="",L32="")),"Verify closure; ","")&amp;IF(AND(J32&lt;&gt;"",COUNTIFS(EvidenceTable[Evidence ID],J32,EvidenceTable[Claim ID],B32)=0),"Closure evidence not linked to claim; ","")&amp;IF(AND(I32="Closed",M32="Verify closure"),"Check closure evidence and date; ",""))</f>
      </c>
    </row>
    <row r="33" ht="46" customHeight="1">
      <c r="A33" s="11"/>
      <c r="B33" s="11"/>
      <c r="C33" s="11"/>
      <c r="D33" s="11"/>
      <c r="E33" s="11"/>
      <c r="F33" s="11"/>
      <c r="G33" s="11"/>
      <c r="H33" s="23"/>
      <c r="I33" s="11"/>
      <c r="J33" s="11"/>
      <c r="K33" s="11"/>
      <c r="L33" s="23"/>
      <c r="M33" s="22" t="str">
        <f>IF(A33="","",IF(I33="Closed",IF(AND(J33&lt;&gt;"",K33&lt;&gt;"",ISNUMBER(L33),L33&gt;0,L33&lt;='Review Brief'!$B$28,COUNTIF(EvidenceTable[Evidence ID],J33)=1,COUNTIFS(EvidenceTable[Evidence ID],J33,EvidenceTable[Claim ID],B33)=1),"Closed","Verify closure"),IF(H33="","Set due date",IF(NOT(ISNUMBER(H33)),"Check due date",IF(H33&lt;'Review Brief'!$B$28,"Overdue","Scheduled")))))</f>
      </c>
      <c r="N33" s="22" t="str">
        <f>IF(COUNTA(A33:L33)=0,"",IF(A33="","Add ID; ","")&amp;IF(AND(A33&lt;&gt;"",COUNTIF(FindingsTable[Finding ID],A33)&gt;1),"Duplicate ID; ","")&amp;IF(B33="","Add claim link; ",IF(COUNTIF(ClaimsTable[Claim ID],B33)=0,"Unknown claim; ",""))&amp;IF(C33="","Set gap type; ","")&amp;IF(D33="","Describe finding; ","")&amp;IF(E33="","Set priority; ","")&amp;IF(F33="","Assign owner; ","")&amp;IF(G33="","Set action; ","")&amp;IF(H33="","Set due date; ","")&amp;IF(I33="","Set status; ","")&amp;IF(AND(I33="Closed",OR(J33="",K33="",L33="")),"Verify closure; ","")&amp;IF(AND(J33&lt;&gt;"",COUNTIFS(EvidenceTable[Evidence ID],J33,EvidenceTable[Claim ID],B33)=0),"Closure evidence not linked to claim; ","")&amp;IF(AND(I33="Closed",M33="Verify closure"),"Check closure evidence and date; ",""))</f>
      </c>
    </row>
    <row r="34" ht="46" customHeight="1">
      <c r="A34" s="11"/>
      <c r="B34" s="11"/>
      <c r="C34" s="11"/>
      <c r="D34" s="11"/>
      <c r="E34" s="11"/>
      <c r="F34" s="11"/>
      <c r="G34" s="11"/>
      <c r="H34" s="23"/>
      <c r="I34" s="11"/>
      <c r="J34" s="11"/>
      <c r="K34" s="11"/>
      <c r="L34" s="23"/>
      <c r="M34" s="22" t="str">
        <f>IF(A34="","",IF(I34="Closed",IF(AND(J34&lt;&gt;"",K34&lt;&gt;"",ISNUMBER(L34),L34&gt;0,L34&lt;='Review Brief'!$B$28,COUNTIF(EvidenceTable[Evidence ID],J34)=1,COUNTIFS(EvidenceTable[Evidence ID],J34,EvidenceTable[Claim ID],B34)=1),"Closed","Verify closure"),IF(H34="","Set due date",IF(NOT(ISNUMBER(H34)),"Check due date",IF(H34&lt;'Review Brief'!$B$28,"Overdue","Scheduled")))))</f>
      </c>
      <c r="N34" s="22" t="str">
        <f>IF(COUNTA(A34:L34)=0,"",IF(A34="","Add ID; ","")&amp;IF(AND(A34&lt;&gt;"",COUNTIF(FindingsTable[Finding ID],A34)&gt;1),"Duplicate ID; ","")&amp;IF(B34="","Add claim link; ",IF(COUNTIF(ClaimsTable[Claim ID],B34)=0,"Unknown claim; ",""))&amp;IF(C34="","Set gap type; ","")&amp;IF(D34="","Describe finding; ","")&amp;IF(E34="","Set priority; ","")&amp;IF(F34="","Assign owner; ","")&amp;IF(G34="","Set action; ","")&amp;IF(H34="","Set due date; ","")&amp;IF(I34="","Set status; ","")&amp;IF(AND(I34="Closed",OR(J34="",K34="",L34="")),"Verify closure; ","")&amp;IF(AND(J34&lt;&gt;"",COUNTIFS(EvidenceTable[Evidence ID],J34,EvidenceTable[Claim ID],B34)=0),"Closure evidence not linked to claim; ","")&amp;IF(AND(I34="Closed",M34="Verify closure"),"Check closure evidence and date; ",""))</f>
      </c>
    </row>
    <row r="35" ht="46" customHeight="1">
      <c r="A35" s="11"/>
      <c r="B35" s="11"/>
      <c r="C35" s="11"/>
      <c r="D35" s="11"/>
      <c r="E35" s="11"/>
      <c r="F35" s="11"/>
      <c r="G35" s="11"/>
      <c r="H35" s="23"/>
      <c r="I35" s="11"/>
      <c r="J35" s="11"/>
      <c r="K35" s="11"/>
      <c r="L35" s="23"/>
      <c r="M35" s="22" t="str">
        <f>IF(A35="","",IF(I35="Closed",IF(AND(J35&lt;&gt;"",K35&lt;&gt;"",ISNUMBER(L35),L35&gt;0,L35&lt;='Review Brief'!$B$28,COUNTIF(EvidenceTable[Evidence ID],J35)=1,COUNTIFS(EvidenceTable[Evidence ID],J35,EvidenceTable[Claim ID],B35)=1),"Closed","Verify closure"),IF(H35="","Set due date",IF(NOT(ISNUMBER(H35)),"Check due date",IF(H35&lt;'Review Brief'!$B$28,"Overdue","Scheduled")))))</f>
      </c>
      <c r="N35" s="22" t="str">
        <f>IF(COUNTA(A35:L35)=0,"",IF(A35="","Add ID; ","")&amp;IF(AND(A35&lt;&gt;"",COUNTIF(FindingsTable[Finding ID],A35)&gt;1),"Duplicate ID; ","")&amp;IF(B35="","Add claim link; ",IF(COUNTIF(ClaimsTable[Claim ID],B35)=0,"Unknown claim; ",""))&amp;IF(C35="","Set gap type; ","")&amp;IF(D35="","Describe finding; ","")&amp;IF(E35="","Set priority; ","")&amp;IF(F35="","Assign owner; ","")&amp;IF(G35="","Set action; ","")&amp;IF(H35="","Set due date; ","")&amp;IF(I35="","Set status; ","")&amp;IF(AND(I35="Closed",OR(J35="",K35="",L35="")),"Verify closure; ","")&amp;IF(AND(J35&lt;&gt;"",COUNTIFS(EvidenceTable[Evidence ID],J35,EvidenceTable[Claim ID],B35)=0),"Closure evidence not linked to claim; ","")&amp;IF(AND(I35="Closed",M35="Verify closure"),"Check closure evidence and date; ",""))</f>
      </c>
    </row>
    <row r="36" ht="46" customHeight="1">
      <c r="A36" s="11"/>
      <c r="B36" s="11"/>
      <c r="C36" s="11"/>
      <c r="D36" s="11"/>
      <c r="E36" s="11"/>
      <c r="F36" s="11"/>
      <c r="G36" s="11"/>
      <c r="H36" s="23"/>
      <c r="I36" s="11"/>
      <c r="J36" s="11"/>
      <c r="K36" s="11"/>
      <c r="L36" s="23"/>
      <c r="M36" s="22" t="str">
        <f>IF(A36="","",IF(I36="Closed",IF(AND(J36&lt;&gt;"",K36&lt;&gt;"",ISNUMBER(L36),L36&gt;0,L36&lt;='Review Brief'!$B$28,COUNTIF(EvidenceTable[Evidence ID],J36)=1,COUNTIFS(EvidenceTable[Evidence ID],J36,EvidenceTable[Claim ID],B36)=1),"Closed","Verify closure"),IF(H36="","Set due date",IF(NOT(ISNUMBER(H36)),"Check due date",IF(H36&lt;'Review Brief'!$B$28,"Overdue","Scheduled")))))</f>
      </c>
      <c r="N36" s="22" t="str">
        <f>IF(COUNTA(A36:L36)=0,"",IF(A36="","Add ID; ","")&amp;IF(AND(A36&lt;&gt;"",COUNTIF(FindingsTable[Finding ID],A36)&gt;1),"Duplicate ID; ","")&amp;IF(B36="","Add claim link; ",IF(COUNTIF(ClaimsTable[Claim ID],B36)=0,"Unknown claim; ",""))&amp;IF(C36="","Set gap type; ","")&amp;IF(D36="","Describe finding; ","")&amp;IF(E36="","Set priority; ","")&amp;IF(F36="","Assign owner; ","")&amp;IF(G36="","Set action; ","")&amp;IF(H36="","Set due date; ","")&amp;IF(I36="","Set status; ","")&amp;IF(AND(I36="Closed",OR(J36="",K36="",L36="")),"Verify closure; ","")&amp;IF(AND(J36&lt;&gt;"",COUNTIFS(EvidenceTable[Evidence ID],J36,EvidenceTable[Claim ID],B36)=0),"Closure evidence not linked to claim; ","")&amp;IF(AND(I36="Closed",M36="Verify closure"),"Check closure evidence and date; ",""))</f>
      </c>
    </row>
    <row r="37" ht="46" customHeight="1">
      <c r="A37" s="11"/>
      <c r="B37" s="11"/>
      <c r="C37" s="11"/>
      <c r="D37" s="11"/>
      <c r="E37" s="11"/>
      <c r="F37" s="11"/>
      <c r="G37" s="11"/>
      <c r="H37" s="23"/>
      <c r="I37" s="11"/>
      <c r="J37" s="11"/>
      <c r="K37" s="11"/>
      <c r="L37" s="23"/>
      <c r="M37" s="22" t="str">
        <f>IF(A37="","",IF(I37="Closed",IF(AND(J37&lt;&gt;"",K37&lt;&gt;"",ISNUMBER(L37),L37&gt;0,L37&lt;='Review Brief'!$B$28,COUNTIF(EvidenceTable[Evidence ID],J37)=1,COUNTIFS(EvidenceTable[Evidence ID],J37,EvidenceTable[Claim ID],B37)=1),"Closed","Verify closure"),IF(H37="","Set due date",IF(NOT(ISNUMBER(H37)),"Check due date",IF(H37&lt;'Review Brief'!$B$28,"Overdue","Scheduled")))))</f>
      </c>
      <c r="N37" s="22" t="str">
        <f>IF(COUNTA(A37:L37)=0,"",IF(A37="","Add ID; ","")&amp;IF(AND(A37&lt;&gt;"",COUNTIF(FindingsTable[Finding ID],A37)&gt;1),"Duplicate ID; ","")&amp;IF(B37="","Add claim link; ",IF(COUNTIF(ClaimsTable[Claim ID],B37)=0,"Unknown claim; ",""))&amp;IF(C37="","Set gap type; ","")&amp;IF(D37="","Describe finding; ","")&amp;IF(E37="","Set priority; ","")&amp;IF(F37="","Assign owner; ","")&amp;IF(G37="","Set action; ","")&amp;IF(H37="","Set due date; ","")&amp;IF(I37="","Set status; ","")&amp;IF(AND(I37="Closed",OR(J37="",K37="",L37="")),"Verify closure; ","")&amp;IF(AND(J37&lt;&gt;"",COUNTIFS(EvidenceTable[Evidence ID],J37,EvidenceTable[Claim ID],B37)=0),"Closure evidence not linked to claim; ","")&amp;IF(AND(I37="Closed",M37="Verify closure"),"Check closure evidence and date; ",""))</f>
      </c>
    </row>
    <row r="38" ht="46" customHeight="1">
      <c r="A38" s="11"/>
      <c r="B38" s="11"/>
      <c r="C38" s="11"/>
      <c r="D38" s="11"/>
      <c r="E38" s="11"/>
      <c r="F38" s="11"/>
      <c r="G38" s="11"/>
      <c r="H38" s="23"/>
      <c r="I38" s="11"/>
      <c r="J38" s="11"/>
      <c r="K38" s="11"/>
      <c r="L38" s="23"/>
      <c r="M38" s="22" t="str">
        <f>IF(A38="","",IF(I38="Closed",IF(AND(J38&lt;&gt;"",K38&lt;&gt;"",ISNUMBER(L38),L38&gt;0,L38&lt;='Review Brief'!$B$28,COUNTIF(EvidenceTable[Evidence ID],J38)=1,COUNTIFS(EvidenceTable[Evidence ID],J38,EvidenceTable[Claim ID],B38)=1),"Closed","Verify closure"),IF(H38="","Set due date",IF(NOT(ISNUMBER(H38)),"Check due date",IF(H38&lt;'Review Brief'!$B$28,"Overdue","Scheduled")))))</f>
      </c>
      <c r="N38" s="22" t="str">
        <f>IF(COUNTA(A38:L38)=0,"",IF(A38="","Add ID; ","")&amp;IF(AND(A38&lt;&gt;"",COUNTIF(FindingsTable[Finding ID],A38)&gt;1),"Duplicate ID; ","")&amp;IF(B38="","Add claim link; ",IF(COUNTIF(ClaimsTable[Claim ID],B38)=0,"Unknown claim; ",""))&amp;IF(C38="","Set gap type; ","")&amp;IF(D38="","Describe finding; ","")&amp;IF(E38="","Set priority; ","")&amp;IF(F38="","Assign owner; ","")&amp;IF(G38="","Set action; ","")&amp;IF(H38="","Set due date; ","")&amp;IF(I38="","Set status; ","")&amp;IF(AND(I38="Closed",OR(J38="",K38="",L38="")),"Verify closure; ","")&amp;IF(AND(J38&lt;&gt;"",COUNTIFS(EvidenceTable[Evidence ID],J38,EvidenceTable[Claim ID],B38)=0),"Closure evidence not linked to claim; ","")&amp;IF(AND(I38="Closed",M38="Verify closure"),"Check closure evidence and date; ",""))</f>
      </c>
    </row>
    <row r="39" ht="46" customHeight="1">
      <c r="A39" s="11"/>
      <c r="B39" s="11"/>
      <c r="C39" s="11"/>
      <c r="D39" s="11"/>
      <c r="E39" s="11"/>
      <c r="F39" s="11"/>
      <c r="G39" s="11"/>
      <c r="H39" s="23"/>
      <c r="I39" s="11"/>
      <c r="J39" s="11"/>
      <c r="K39" s="11"/>
      <c r="L39" s="23"/>
      <c r="M39" s="22" t="str">
        <f>IF(A39="","",IF(I39="Closed",IF(AND(J39&lt;&gt;"",K39&lt;&gt;"",ISNUMBER(L39),L39&gt;0,L39&lt;='Review Brief'!$B$28,COUNTIF(EvidenceTable[Evidence ID],J39)=1,COUNTIFS(EvidenceTable[Evidence ID],J39,EvidenceTable[Claim ID],B39)=1),"Closed","Verify closure"),IF(H39="","Set due date",IF(NOT(ISNUMBER(H39)),"Check due date",IF(H39&lt;'Review Brief'!$B$28,"Overdue","Scheduled")))))</f>
      </c>
      <c r="N39" s="22" t="str">
        <f>IF(COUNTA(A39:L39)=0,"",IF(A39="","Add ID; ","")&amp;IF(AND(A39&lt;&gt;"",COUNTIF(FindingsTable[Finding ID],A39)&gt;1),"Duplicate ID; ","")&amp;IF(B39="","Add claim link; ",IF(COUNTIF(ClaimsTable[Claim ID],B39)=0,"Unknown claim; ",""))&amp;IF(C39="","Set gap type; ","")&amp;IF(D39="","Describe finding; ","")&amp;IF(E39="","Set priority; ","")&amp;IF(F39="","Assign owner; ","")&amp;IF(G39="","Set action; ","")&amp;IF(H39="","Set due date; ","")&amp;IF(I39="","Set status; ","")&amp;IF(AND(I39="Closed",OR(J39="",K39="",L39="")),"Verify closure; ","")&amp;IF(AND(J39&lt;&gt;"",COUNTIFS(EvidenceTable[Evidence ID],J39,EvidenceTable[Claim ID],B39)=0),"Closure evidence not linked to claim; ","")&amp;IF(AND(I39="Closed",M39="Verify closure"),"Check closure evidence and date; ",""))</f>
      </c>
    </row>
    <row r="40" ht="46" customHeight="1">
      <c r="A40" s="11"/>
      <c r="B40" s="11"/>
      <c r="C40" s="11"/>
      <c r="D40" s="11"/>
      <c r="E40" s="11"/>
      <c r="F40" s="11"/>
      <c r="G40" s="11"/>
      <c r="H40" s="23"/>
      <c r="I40" s="11"/>
      <c r="J40" s="11"/>
      <c r="K40" s="11"/>
      <c r="L40" s="23"/>
      <c r="M40" s="22" t="str">
        <f>IF(A40="","",IF(I40="Closed",IF(AND(J40&lt;&gt;"",K40&lt;&gt;"",ISNUMBER(L40),L40&gt;0,L40&lt;='Review Brief'!$B$28,COUNTIF(EvidenceTable[Evidence ID],J40)=1,COUNTIFS(EvidenceTable[Evidence ID],J40,EvidenceTable[Claim ID],B40)=1),"Closed","Verify closure"),IF(H40="","Set due date",IF(NOT(ISNUMBER(H40)),"Check due date",IF(H40&lt;'Review Brief'!$B$28,"Overdue","Scheduled")))))</f>
      </c>
      <c r="N40" s="22" t="str">
        <f>IF(COUNTA(A40:L40)=0,"",IF(A40="","Add ID; ","")&amp;IF(AND(A40&lt;&gt;"",COUNTIF(FindingsTable[Finding ID],A40)&gt;1),"Duplicate ID; ","")&amp;IF(B40="","Add claim link; ",IF(COUNTIF(ClaimsTable[Claim ID],B40)=0,"Unknown claim; ",""))&amp;IF(C40="","Set gap type; ","")&amp;IF(D40="","Describe finding; ","")&amp;IF(E40="","Set priority; ","")&amp;IF(F40="","Assign owner; ","")&amp;IF(G40="","Set action; ","")&amp;IF(H40="","Set due date; ","")&amp;IF(I40="","Set status; ","")&amp;IF(AND(I40="Closed",OR(J40="",K40="",L40="")),"Verify closure; ","")&amp;IF(AND(J40&lt;&gt;"",COUNTIFS(EvidenceTable[Evidence ID],J40,EvidenceTable[Claim ID],B40)=0),"Closure evidence not linked to claim; ","")&amp;IF(AND(I40="Closed",M40="Verify closure"),"Check closure evidence and date; ",""))</f>
      </c>
    </row>
    <row r="41" ht="46" customHeight="1">
      <c r="A41" s="11"/>
      <c r="B41" s="11"/>
      <c r="C41" s="11"/>
      <c r="D41" s="11"/>
      <c r="E41" s="11"/>
      <c r="F41" s="11"/>
      <c r="G41" s="11"/>
      <c r="H41" s="23"/>
      <c r="I41" s="11"/>
      <c r="J41" s="11"/>
      <c r="K41" s="11"/>
      <c r="L41" s="23"/>
      <c r="M41" s="22" t="str">
        <f>IF(A41="","",IF(I41="Closed",IF(AND(J41&lt;&gt;"",K41&lt;&gt;"",ISNUMBER(L41),L41&gt;0,L41&lt;='Review Brief'!$B$28,COUNTIF(EvidenceTable[Evidence ID],J41)=1,COUNTIFS(EvidenceTable[Evidence ID],J41,EvidenceTable[Claim ID],B41)=1),"Closed","Verify closure"),IF(H41="","Set due date",IF(NOT(ISNUMBER(H41)),"Check due date",IF(H41&lt;'Review Brief'!$B$28,"Overdue","Scheduled")))))</f>
      </c>
      <c r="N41" s="22" t="str">
        <f>IF(COUNTA(A41:L41)=0,"",IF(A41="","Add ID; ","")&amp;IF(AND(A41&lt;&gt;"",COUNTIF(FindingsTable[Finding ID],A41)&gt;1),"Duplicate ID; ","")&amp;IF(B41="","Add claim link; ",IF(COUNTIF(ClaimsTable[Claim ID],B41)=0,"Unknown claim; ",""))&amp;IF(C41="","Set gap type; ","")&amp;IF(D41="","Describe finding; ","")&amp;IF(E41="","Set priority; ","")&amp;IF(F41="","Assign owner; ","")&amp;IF(G41="","Set action; ","")&amp;IF(H41="","Set due date; ","")&amp;IF(I41="","Set status; ","")&amp;IF(AND(I41="Closed",OR(J41="",K41="",L41="")),"Verify closure; ","")&amp;IF(AND(J41&lt;&gt;"",COUNTIFS(EvidenceTable[Evidence ID],J41,EvidenceTable[Claim ID],B41)=0),"Closure evidence not linked to claim; ","")&amp;IF(AND(I41="Closed",M41="Verify closure"),"Check closure evidence and date; ",""))</f>
      </c>
    </row>
    <row r="42" ht="46" customHeight="1">
      <c r="A42" s="11"/>
      <c r="B42" s="11"/>
      <c r="C42" s="11"/>
      <c r="D42" s="11"/>
      <c r="E42" s="11"/>
      <c r="F42" s="11"/>
      <c r="G42" s="11"/>
      <c r="H42" s="23"/>
      <c r="I42" s="11"/>
      <c r="J42" s="11"/>
      <c r="K42" s="11"/>
      <c r="L42" s="23"/>
      <c r="M42" s="22" t="str">
        <f>IF(A42="","",IF(I42="Closed",IF(AND(J42&lt;&gt;"",K42&lt;&gt;"",ISNUMBER(L42),L42&gt;0,L42&lt;='Review Brief'!$B$28,COUNTIF(EvidenceTable[Evidence ID],J42)=1,COUNTIFS(EvidenceTable[Evidence ID],J42,EvidenceTable[Claim ID],B42)=1),"Closed","Verify closure"),IF(H42="","Set due date",IF(NOT(ISNUMBER(H42)),"Check due date",IF(H42&lt;'Review Brief'!$B$28,"Overdue","Scheduled")))))</f>
      </c>
      <c r="N42" s="22" t="str">
        <f>IF(COUNTA(A42:L42)=0,"",IF(A42="","Add ID; ","")&amp;IF(AND(A42&lt;&gt;"",COUNTIF(FindingsTable[Finding ID],A42)&gt;1),"Duplicate ID; ","")&amp;IF(B42="","Add claim link; ",IF(COUNTIF(ClaimsTable[Claim ID],B42)=0,"Unknown claim; ",""))&amp;IF(C42="","Set gap type; ","")&amp;IF(D42="","Describe finding; ","")&amp;IF(E42="","Set priority; ","")&amp;IF(F42="","Assign owner; ","")&amp;IF(G42="","Set action; ","")&amp;IF(H42="","Set due date; ","")&amp;IF(I42="","Set status; ","")&amp;IF(AND(I42="Closed",OR(J42="",K42="",L42="")),"Verify closure; ","")&amp;IF(AND(J42&lt;&gt;"",COUNTIFS(EvidenceTable[Evidence ID],J42,EvidenceTable[Claim ID],B42)=0),"Closure evidence not linked to claim; ","")&amp;IF(AND(I42="Closed",M42="Verify closure"),"Check closure evidence and date; ",""))</f>
      </c>
    </row>
    <row r="43" ht="46" customHeight="1">
      <c r="A43" s="11"/>
      <c r="B43" s="11"/>
      <c r="C43" s="11"/>
      <c r="D43" s="11"/>
      <c r="E43" s="11"/>
      <c r="F43" s="11"/>
      <c r="G43" s="11"/>
      <c r="H43" s="23"/>
      <c r="I43" s="11"/>
      <c r="J43" s="11"/>
      <c r="K43" s="11"/>
      <c r="L43" s="23"/>
      <c r="M43" s="22" t="str">
        <f>IF(A43="","",IF(I43="Closed",IF(AND(J43&lt;&gt;"",K43&lt;&gt;"",ISNUMBER(L43),L43&gt;0,L43&lt;='Review Brief'!$B$28,COUNTIF(EvidenceTable[Evidence ID],J43)=1,COUNTIFS(EvidenceTable[Evidence ID],J43,EvidenceTable[Claim ID],B43)=1),"Closed","Verify closure"),IF(H43="","Set due date",IF(NOT(ISNUMBER(H43)),"Check due date",IF(H43&lt;'Review Brief'!$B$28,"Overdue","Scheduled")))))</f>
      </c>
      <c r="N43" s="22" t="str">
        <f>IF(COUNTA(A43:L43)=0,"",IF(A43="","Add ID; ","")&amp;IF(AND(A43&lt;&gt;"",COUNTIF(FindingsTable[Finding ID],A43)&gt;1),"Duplicate ID; ","")&amp;IF(B43="","Add claim link; ",IF(COUNTIF(ClaimsTable[Claim ID],B43)=0,"Unknown claim; ",""))&amp;IF(C43="","Set gap type; ","")&amp;IF(D43="","Describe finding; ","")&amp;IF(E43="","Set priority; ","")&amp;IF(F43="","Assign owner; ","")&amp;IF(G43="","Set action; ","")&amp;IF(H43="","Set due date; ","")&amp;IF(I43="","Set status; ","")&amp;IF(AND(I43="Closed",OR(J43="",K43="",L43="")),"Verify closure; ","")&amp;IF(AND(J43&lt;&gt;"",COUNTIFS(EvidenceTable[Evidence ID],J43,EvidenceTable[Claim ID],B43)=0),"Closure evidence not linked to claim; ","")&amp;IF(AND(I43="Closed",M43="Verify closure"),"Check closure evidence and date; ",""))</f>
      </c>
    </row>
    <row r="44" ht="46" customHeight="1">
      <c r="A44" s="11"/>
      <c r="B44" s="11"/>
      <c r="C44" s="11"/>
      <c r="D44" s="11"/>
      <c r="E44" s="11"/>
      <c r="F44" s="11"/>
      <c r="G44" s="11"/>
      <c r="H44" s="23"/>
      <c r="I44" s="11"/>
      <c r="J44" s="11"/>
      <c r="K44" s="11"/>
      <c r="L44" s="23"/>
      <c r="M44" s="22" t="str">
        <f>IF(A44="","",IF(I44="Closed",IF(AND(J44&lt;&gt;"",K44&lt;&gt;"",ISNUMBER(L44),L44&gt;0,L44&lt;='Review Brief'!$B$28,COUNTIF(EvidenceTable[Evidence ID],J44)=1,COUNTIFS(EvidenceTable[Evidence ID],J44,EvidenceTable[Claim ID],B44)=1),"Closed","Verify closure"),IF(H44="","Set due date",IF(NOT(ISNUMBER(H44)),"Check due date",IF(H44&lt;'Review Brief'!$B$28,"Overdue","Scheduled")))))</f>
      </c>
      <c r="N44" s="22" t="str">
        <f>IF(COUNTA(A44:L44)=0,"",IF(A44="","Add ID; ","")&amp;IF(AND(A44&lt;&gt;"",COUNTIF(FindingsTable[Finding ID],A44)&gt;1),"Duplicate ID; ","")&amp;IF(B44="","Add claim link; ",IF(COUNTIF(ClaimsTable[Claim ID],B44)=0,"Unknown claim; ",""))&amp;IF(C44="","Set gap type; ","")&amp;IF(D44="","Describe finding; ","")&amp;IF(E44="","Set priority; ","")&amp;IF(F44="","Assign owner; ","")&amp;IF(G44="","Set action; ","")&amp;IF(H44="","Set due date; ","")&amp;IF(I44="","Set status; ","")&amp;IF(AND(I44="Closed",OR(J44="",K44="",L44="")),"Verify closure; ","")&amp;IF(AND(J44&lt;&gt;"",COUNTIFS(EvidenceTable[Evidence ID],J44,EvidenceTable[Claim ID],B44)=0),"Closure evidence not linked to claim; ","")&amp;IF(AND(I44="Closed",M44="Verify closure"),"Check closure evidence and date; ",""))</f>
      </c>
    </row>
    <row r="45" ht="46" customHeight="1">
      <c r="A45" s="11"/>
      <c r="B45" s="11"/>
      <c r="C45" s="11"/>
      <c r="D45" s="11"/>
      <c r="E45" s="11"/>
      <c r="F45" s="11"/>
      <c r="G45" s="11"/>
      <c r="H45" s="23"/>
      <c r="I45" s="11"/>
      <c r="J45" s="11"/>
      <c r="K45" s="11"/>
      <c r="L45" s="23"/>
      <c r="M45" s="22" t="str">
        <f>IF(A45="","",IF(I45="Closed",IF(AND(J45&lt;&gt;"",K45&lt;&gt;"",ISNUMBER(L45),L45&gt;0,L45&lt;='Review Brief'!$B$28,COUNTIF(EvidenceTable[Evidence ID],J45)=1,COUNTIFS(EvidenceTable[Evidence ID],J45,EvidenceTable[Claim ID],B45)=1),"Closed","Verify closure"),IF(H45="","Set due date",IF(NOT(ISNUMBER(H45)),"Check due date",IF(H45&lt;'Review Brief'!$B$28,"Overdue","Scheduled")))))</f>
      </c>
      <c r="N45" s="22" t="str">
        <f>IF(COUNTA(A45:L45)=0,"",IF(A45="","Add ID; ","")&amp;IF(AND(A45&lt;&gt;"",COUNTIF(FindingsTable[Finding ID],A45)&gt;1),"Duplicate ID; ","")&amp;IF(B45="","Add claim link; ",IF(COUNTIF(ClaimsTable[Claim ID],B45)=0,"Unknown claim; ",""))&amp;IF(C45="","Set gap type; ","")&amp;IF(D45="","Describe finding; ","")&amp;IF(E45="","Set priority; ","")&amp;IF(F45="","Assign owner; ","")&amp;IF(G45="","Set action; ","")&amp;IF(H45="","Set due date; ","")&amp;IF(I45="","Set status; ","")&amp;IF(AND(I45="Closed",OR(J45="",K45="",L45="")),"Verify closure; ","")&amp;IF(AND(J45&lt;&gt;"",COUNTIFS(EvidenceTable[Evidence ID],J45,EvidenceTable[Claim ID],B45)=0),"Closure evidence not linked to claim; ","")&amp;IF(AND(I45="Closed",M45="Verify closure"),"Check closure evidence and date; ",""))</f>
      </c>
    </row>
    <row r="46" ht="46" customHeight="1">
      <c r="A46" s="11"/>
      <c r="B46" s="11"/>
      <c r="C46" s="11"/>
      <c r="D46" s="11"/>
      <c r="E46" s="11"/>
      <c r="F46" s="11"/>
      <c r="G46" s="11"/>
      <c r="H46" s="23"/>
      <c r="I46" s="11"/>
      <c r="J46" s="11"/>
      <c r="K46" s="11"/>
      <c r="L46" s="23"/>
      <c r="M46" s="22" t="str">
        <f>IF(A46="","",IF(I46="Closed",IF(AND(J46&lt;&gt;"",K46&lt;&gt;"",ISNUMBER(L46),L46&gt;0,L46&lt;='Review Brief'!$B$28,COUNTIF(EvidenceTable[Evidence ID],J46)=1,COUNTIFS(EvidenceTable[Evidence ID],J46,EvidenceTable[Claim ID],B46)=1),"Closed","Verify closure"),IF(H46="","Set due date",IF(NOT(ISNUMBER(H46)),"Check due date",IF(H46&lt;'Review Brief'!$B$28,"Overdue","Scheduled")))))</f>
      </c>
      <c r="N46" s="22" t="str">
        <f>IF(COUNTA(A46:L46)=0,"",IF(A46="","Add ID; ","")&amp;IF(AND(A46&lt;&gt;"",COUNTIF(FindingsTable[Finding ID],A46)&gt;1),"Duplicate ID; ","")&amp;IF(B46="","Add claim link; ",IF(COUNTIF(ClaimsTable[Claim ID],B46)=0,"Unknown claim; ",""))&amp;IF(C46="","Set gap type; ","")&amp;IF(D46="","Describe finding; ","")&amp;IF(E46="","Set priority; ","")&amp;IF(F46="","Assign owner; ","")&amp;IF(G46="","Set action; ","")&amp;IF(H46="","Set due date; ","")&amp;IF(I46="","Set status; ","")&amp;IF(AND(I46="Closed",OR(J46="",K46="",L46="")),"Verify closure; ","")&amp;IF(AND(J46&lt;&gt;"",COUNTIFS(EvidenceTable[Evidence ID],J46,EvidenceTable[Claim ID],B46)=0),"Closure evidence not linked to claim; ","")&amp;IF(AND(I46="Closed",M46="Verify closure"),"Check closure evidence and date; ",""))</f>
      </c>
    </row>
    <row r="47" ht="46" customHeight="1">
      <c r="A47" s="11"/>
      <c r="B47" s="11"/>
      <c r="C47" s="11"/>
      <c r="D47" s="11"/>
      <c r="E47" s="11"/>
      <c r="F47" s="11"/>
      <c r="G47" s="11"/>
      <c r="H47" s="23"/>
      <c r="I47" s="11"/>
      <c r="J47" s="11"/>
      <c r="K47" s="11"/>
      <c r="L47" s="23"/>
      <c r="M47" s="22" t="str">
        <f>IF(A47="","",IF(I47="Closed",IF(AND(J47&lt;&gt;"",K47&lt;&gt;"",ISNUMBER(L47),L47&gt;0,L47&lt;='Review Brief'!$B$28,COUNTIF(EvidenceTable[Evidence ID],J47)=1,COUNTIFS(EvidenceTable[Evidence ID],J47,EvidenceTable[Claim ID],B47)=1),"Closed","Verify closure"),IF(H47="","Set due date",IF(NOT(ISNUMBER(H47)),"Check due date",IF(H47&lt;'Review Brief'!$B$28,"Overdue","Scheduled")))))</f>
      </c>
      <c r="N47" s="22" t="str">
        <f>IF(COUNTA(A47:L47)=0,"",IF(A47="","Add ID; ","")&amp;IF(AND(A47&lt;&gt;"",COUNTIF(FindingsTable[Finding ID],A47)&gt;1),"Duplicate ID; ","")&amp;IF(B47="","Add claim link; ",IF(COUNTIF(ClaimsTable[Claim ID],B47)=0,"Unknown claim; ",""))&amp;IF(C47="","Set gap type; ","")&amp;IF(D47="","Describe finding; ","")&amp;IF(E47="","Set priority; ","")&amp;IF(F47="","Assign owner; ","")&amp;IF(G47="","Set action; ","")&amp;IF(H47="","Set due date; ","")&amp;IF(I47="","Set status; ","")&amp;IF(AND(I47="Closed",OR(J47="",K47="",L47="")),"Verify closure; ","")&amp;IF(AND(J47&lt;&gt;"",COUNTIFS(EvidenceTable[Evidence ID],J47,EvidenceTable[Claim ID],B47)=0),"Closure evidence not linked to claim; ","")&amp;IF(AND(I47="Closed",M47="Verify closure"),"Check closure evidence and date; ",""))</f>
      </c>
    </row>
    <row r="48" ht="46" customHeight="1">
      <c r="A48" s="11"/>
      <c r="B48" s="11"/>
      <c r="C48" s="11"/>
      <c r="D48" s="11"/>
      <c r="E48" s="11"/>
      <c r="F48" s="11"/>
      <c r="G48" s="11"/>
      <c r="H48" s="23"/>
      <c r="I48" s="11"/>
      <c r="J48" s="11"/>
      <c r="K48" s="11"/>
      <c r="L48" s="23"/>
      <c r="M48" s="22" t="str">
        <f>IF(A48="","",IF(I48="Closed",IF(AND(J48&lt;&gt;"",K48&lt;&gt;"",ISNUMBER(L48),L48&gt;0,L48&lt;='Review Brief'!$B$28,COUNTIF(EvidenceTable[Evidence ID],J48)=1,COUNTIFS(EvidenceTable[Evidence ID],J48,EvidenceTable[Claim ID],B48)=1),"Closed","Verify closure"),IF(H48="","Set due date",IF(NOT(ISNUMBER(H48)),"Check due date",IF(H48&lt;'Review Brief'!$B$28,"Overdue","Scheduled")))))</f>
      </c>
      <c r="N48" s="22" t="str">
        <f>IF(COUNTA(A48:L48)=0,"",IF(A48="","Add ID; ","")&amp;IF(AND(A48&lt;&gt;"",COUNTIF(FindingsTable[Finding ID],A48)&gt;1),"Duplicate ID; ","")&amp;IF(B48="","Add claim link; ",IF(COUNTIF(ClaimsTable[Claim ID],B48)=0,"Unknown claim; ",""))&amp;IF(C48="","Set gap type; ","")&amp;IF(D48="","Describe finding; ","")&amp;IF(E48="","Set priority; ","")&amp;IF(F48="","Assign owner; ","")&amp;IF(G48="","Set action; ","")&amp;IF(H48="","Set due date; ","")&amp;IF(I48="","Set status; ","")&amp;IF(AND(I48="Closed",OR(J48="",K48="",L48="")),"Verify closure; ","")&amp;IF(AND(J48&lt;&gt;"",COUNTIFS(EvidenceTable[Evidence ID],J48,EvidenceTable[Claim ID],B48)=0),"Closure evidence not linked to claim; ","")&amp;IF(AND(I48="Closed",M48="Verify closure"),"Check closure evidence and date; ",""))</f>
      </c>
    </row>
    <row r="49" ht="46" customHeight="1">
      <c r="A49" s="11"/>
      <c r="B49" s="11"/>
      <c r="C49" s="11"/>
      <c r="D49" s="11"/>
      <c r="E49" s="11"/>
      <c r="F49" s="11"/>
      <c r="G49" s="11"/>
      <c r="H49" s="23"/>
      <c r="I49" s="11"/>
      <c r="J49" s="11"/>
      <c r="K49" s="11"/>
      <c r="L49" s="23"/>
      <c r="M49" s="22" t="str">
        <f>IF(A49="","",IF(I49="Closed",IF(AND(J49&lt;&gt;"",K49&lt;&gt;"",ISNUMBER(L49),L49&gt;0,L49&lt;='Review Brief'!$B$28,COUNTIF(EvidenceTable[Evidence ID],J49)=1,COUNTIFS(EvidenceTable[Evidence ID],J49,EvidenceTable[Claim ID],B49)=1),"Closed","Verify closure"),IF(H49="","Set due date",IF(NOT(ISNUMBER(H49)),"Check due date",IF(H49&lt;'Review Brief'!$B$28,"Overdue","Scheduled")))))</f>
      </c>
      <c r="N49" s="22" t="str">
        <f>IF(COUNTA(A49:L49)=0,"",IF(A49="","Add ID; ","")&amp;IF(AND(A49&lt;&gt;"",COUNTIF(FindingsTable[Finding ID],A49)&gt;1),"Duplicate ID; ","")&amp;IF(B49="","Add claim link; ",IF(COUNTIF(ClaimsTable[Claim ID],B49)=0,"Unknown claim; ",""))&amp;IF(C49="","Set gap type; ","")&amp;IF(D49="","Describe finding; ","")&amp;IF(E49="","Set priority; ","")&amp;IF(F49="","Assign owner; ","")&amp;IF(G49="","Set action; ","")&amp;IF(H49="","Set due date; ","")&amp;IF(I49="","Set status; ","")&amp;IF(AND(I49="Closed",OR(J49="",K49="",L49="")),"Verify closure; ","")&amp;IF(AND(J49&lt;&gt;"",COUNTIFS(EvidenceTable[Evidence ID],J49,EvidenceTable[Claim ID],B49)=0),"Closure evidence not linked to claim; ","")&amp;IF(AND(I49="Closed",M49="Verify closure"),"Check closure evidence and date; ",""))</f>
      </c>
    </row>
    <row r="50" ht="46" customHeight="1">
      <c r="A50" s="11"/>
      <c r="B50" s="11"/>
      <c r="C50" s="11"/>
      <c r="D50" s="11"/>
      <c r="E50" s="11"/>
      <c r="F50" s="11"/>
      <c r="G50" s="11"/>
      <c r="H50" s="23"/>
      <c r="I50" s="11"/>
      <c r="J50" s="11"/>
      <c r="K50" s="11"/>
      <c r="L50" s="23"/>
      <c r="M50" s="22" t="str">
        <f>IF(A50="","",IF(I50="Closed",IF(AND(J50&lt;&gt;"",K50&lt;&gt;"",ISNUMBER(L50),L50&gt;0,L50&lt;='Review Brief'!$B$28,COUNTIF(EvidenceTable[Evidence ID],J50)=1,COUNTIFS(EvidenceTable[Evidence ID],J50,EvidenceTable[Claim ID],B50)=1),"Closed","Verify closure"),IF(H50="","Set due date",IF(NOT(ISNUMBER(H50)),"Check due date",IF(H50&lt;'Review Brief'!$B$28,"Overdue","Scheduled")))))</f>
      </c>
      <c r="N50" s="22" t="str">
        <f>IF(COUNTA(A50:L50)=0,"",IF(A50="","Add ID; ","")&amp;IF(AND(A50&lt;&gt;"",COUNTIF(FindingsTable[Finding ID],A50)&gt;1),"Duplicate ID; ","")&amp;IF(B50="","Add claim link; ",IF(COUNTIF(ClaimsTable[Claim ID],B50)=0,"Unknown claim; ",""))&amp;IF(C50="","Set gap type; ","")&amp;IF(D50="","Describe finding; ","")&amp;IF(E50="","Set priority; ","")&amp;IF(F50="","Assign owner; ","")&amp;IF(G50="","Set action; ","")&amp;IF(H50="","Set due date; ","")&amp;IF(I50="","Set status; ","")&amp;IF(AND(I50="Closed",OR(J50="",K50="",L50="")),"Verify closure; ","")&amp;IF(AND(J50&lt;&gt;"",COUNTIFS(EvidenceTable[Evidence ID],J50,EvidenceTable[Claim ID],B50)=0),"Closure evidence not linked to claim; ","")&amp;IF(AND(I50="Closed",M50="Verify closure"),"Check closure evidence and date; ",""))</f>
      </c>
    </row>
    <row r="51" ht="46" customHeight="1">
      <c r="A51" s="11"/>
      <c r="B51" s="11"/>
      <c r="C51" s="11"/>
      <c r="D51" s="11"/>
      <c r="E51" s="11"/>
      <c r="F51" s="11"/>
      <c r="G51" s="11"/>
      <c r="H51" s="23"/>
      <c r="I51" s="11"/>
      <c r="J51" s="11"/>
      <c r="K51" s="11"/>
      <c r="L51" s="23"/>
      <c r="M51" s="22" t="str">
        <f>IF(A51="","",IF(I51="Closed",IF(AND(J51&lt;&gt;"",K51&lt;&gt;"",ISNUMBER(L51),L51&gt;0,L51&lt;='Review Brief'!$B$28,COUNTIF(EvidenceTable[Evidence ID],J51)=1,COUNTIFS(EvidenceTable[Evidence ID],J51,EvidenceTable[Claim ID],B51)=1),"Closed","Verify closure"),IF(H51="","Set due date",IF(NOT(ISNUMBER(H51)),"Check due date",IF(H51&lt;'Review Brief'!$B$28,"Overdue","Scheduled")))))</f>
      </c>
      <c r="N51" s="22" t="str">
        <f>IF(COUNTA(A51:L51)=0,"",IF(A51="","Add ID; ","")&amp;IF(AND(A51&lt;&gt;"",COUNTIF(FindingsTable[Finding ID],A51)&gt;1),"Duplicate ID; ","")&amp;IF(B51="","Add claim link; ",IF(COUNTIF(ClaimsTable[Claim ID],B51)=0,"Unknown claim; ",""))&amp;IF(C51="","Set gap type; ","")&amp;IF(D51="","Describe finding; ","")&amp;IF(E51="","Set priority; ","")&amp;IF(F51="","Assign owner; ","")&amp;IF(G51="","Set action; ","")&amp;IF(H51="","Set due date; ","")&amp;IF(I51="","Set status; ","")&amp;IF(AND(I51="Closed",OR(J51="",K51="",L51="")),"Verify closure; ","")&amp;IF(AND(J51&lt;&gt;"",COUNTIFS(EvidenceTable[Evidence ID],J51,EvidenceTable[Claim ID],B51)=0),"Closure evidence not linked to claim; ","")&amp;IF(AND(I51="Closed",M51="Verify closure"),"Check closure evidence and date; ",""))</f>
      </c>
    </row>
    <row r="52" ht="46" customHeight="1">
      <c r="A52" s="11"/>
      <c r="B52" s="11"/>
      <c r="C52" s="11"/>
      <c r="D52" s="11"/>
      <c r="E52" s="11"/>
      <c r="F52" s="11"/>
      <c r="G52" s="11"/>
      <c r="H52" s="23"/>
      <c r="I52" s="11"/>
      <c r="J52" s="11"/>
      <c r="K52" s="11"/>
      <c r="L52" s="23"/>
      <c r="M52" s="22" t="str">
        <f>IF(A52="","",IF(I52="Closed",IF(AND(J52&lt;&gt;"",K52&lt;&gt;"",ISNUMBER(L52),L52&gt;0,L52&lt;='Review Brief'!$B$28,COUNTIF(EvidenceTable[Evidence ID],J52)=1,COUNTIFS(EvidenceTable[Evidence ID],J52,EvidenceTable[Claim ID],B52)=1),"Closed","Verify closure"),IF(H52="","Set due date",IF(NOT(ISNUMBER(H52)),"Check due date",IF(H52&lt;'Review Brief'!$B$28,"Overdue","Scheduled")))))</f>
      </c>
      <c r="N52" s="22" t="str">
        <f>IF(COUNTA(A52:L52)=0,"",IF(A52="","Add ID; ","")&amp;IF(AND(A52&lt;&gt;"",COUNTIF(FindingsTable[Finding ID],A52)&gt;1),"Duplicate ID; ","")&amp;IF(B52="","Add claim link; ",IF(COUNTIF(ClaimsTable[Claim ID],B52)=0,"Unknown claim; ",""))&amp;IF(C52="","Set gap type; ","")&amp;IF(D52="","Describe finding; ","")&amp;IF(E52="","Set priority; ","")&amp;IF(F52="","Assign owner; ","")&amp;IF(G52="","Set action; ","")&amp;IF(H52="","Set due date; ","")&amp;IF(I52="","Set status; ","")&amp;IF(AND(I52="Closed",OR(J52="",K52="",L52="")),"Verify closure; ","")&amp;IF(AND(J52&lt;&gt;"",COUNTIFS(EvidenceTable[Evidence ID],J52,EvidenceTable[Claim ID],B52)=0),"Closure evidence not linked to claim; ","")&amp;IF(AND(I52="Closed",M52="Verify closure"),"Check closure evidence and date; ",""))</f>
      </c>
    </row>
    <row r="53" ht="46" customHeight="1">
      <c r="A53" s="11"/>
      <c r="B53" s="11"/>
      <c r="C53" s="11"/>
      <c r="D53" s="11"/>
      <c r="E53" s="11"/>
      <c r="F53" s="11"/>
      <c r="G53" s="11"/>
      <c r="H53" s="23"/>
      <c r="I53" s="11"/>
      <c r="J53" s="11"/>
      <c r="K53" s="11"/>
      <c r="L53" s="23"/>
      <c r="M53" s="22" t="str">
        <f>IF(A53="","",IF(I53="Closed",IF(AND(J53&lt;&gt;"",K53&lt;&gt;"",ISNUMBER(L53),L53&gt;0,L53&lt;='Review Brief'!$B$28,COUNTIF(EvidenceTable[Evidence ID],J53)=1,COUNTIFS(EvidenceTable[Evidence ID],J53,EvidenceTable[Claim ID],B53)=1),"Closed","Verify closure"),IF(H53="","Set due date",IF(NOT(ISNUMBER(H53)),"Check due date",IF(H53&lt;'Review Brief'!$B$28,"Overdue","Scheduled")))))</f>
      </c>
      <c r="N53" s="22" t="str">
        <f>IF(COUNTA(A53:L53)=0,"",IF(A53="","Add ID; ","")&amp;IF(AND(A53&lt;&gt;"",COUNTIF(FindingsTable[Finding ID],A53)&gt;1),"Duplicate ID; ","")&amp;IF(B53="","Add claim link; ",IF(COUNTIF(ClaimsTable[Claim ID],B53)=0,"Unknown claim; ",""))&amp;IF(C53="","Set gap type; ","")&amp;IF(D53="","Describe finding; ","")&amp;IF(E53="","Set priority; ","")&amp;IF(F53="","Assign owner; ","")&amp;IF(G53="","Set action; ","")&amp;IF(H53="","Set due date; ","")&amp;IF(I53="","Set status; ","")&amp;IF(AND(I53="Closed",OR(J53="",K53="",L53="")),"Verify closure; ","")&amp;IF(AND(J53&lt;&gt;"",COUNTIFS(EvidenceTable[Evidence ID],J53,EvidenceTable[Claim ID],B53)=0),"Closure evidence not linked to claim; ","")&amp;IF(AND(I53="Closed",M53="Verify closure"),"Check closure evidence and date; ",""))</f>
      </c>
    </row>
    <row r="54" ht="46" customHeight="1">
      <c r="A54" s="11"/>
      <c r="B54" s="11"/>
      <c r="C54" s="11"/>
      <c r="D54" s="11"/>
      <c r="E54" s="11"/>
      <c r="F54" s="11"/>
      <c r="G54" s="11"/>
      <c r="H54" s="23"/>
      <c r="I54" s="11"/>
      <c r="J54" s="11"/>
      <c r="K54" s="11"/>
      <c r="L54" s="23"/>
      <c r="M54" s="22" t="str">
        <f>IF(A54="","",IF(I54="Closed",IF(AND(J54&lt;&gt;"",K54&lt;&gt;"",ISNUMBER(L54),L54&gt;0,L54&lt;='Review Brief'!$B$28,COUNTIF(EvidenceTable[Evidence ID],J54)=1,COUNTIFS(EvidenceTable[Evidence ID],J54,EvidenceTable[Claim ID],B54)=1),"Closed","Verify closure"),IF(H54="","Set due date",IF(NOT(ISNUMBER(H54)),"Check due date",IF(H54&lt;'Review Brief'!$B$28,"Overdue","Scheduled")))))</f>
      </c>
      <c r="N54" s="22" t="str">
        <f>IF(COUNTA(A54:L54)=0,"",IF(A54="","Add ID; ","")&amp;IF(AND(A54&lt;&gt;"",COUNTIF(FindingsTable[Finding ID],A54)&gt;1),"Duplicate ID; ","")&amp;IF(B54="","Add claim link; ",IF(COUNTIF(ClaimsTable[Claim ID],B54)=0,"Unknown claim; ",""))&amp;IF(C54="","Set gap type; ","")&amp;IF(D54="","Describe finding; ","")&amp;IF(E54="","Set priority; ","")&amp;IF(F54="","Assign owner; ","")&amp;IF(G54="","Set action; ","")&amp;IF(H54="","Set due date; ","")&amp;IF(I54="","Set status; ","")&amp;IF(AND(I54="Closed",OR(J54="",K54="",L54="")),"Verify closure; ","")&amp;IF(AND(J54&lt;&gt;"",COUNTIFS(EvidenceTable[Evidence ID],J54,EvidenceTable[Claim ID],B54)=0),"Closure evidence not linked to claim; ","")&amp;IF(AND(I54="Closed",M54="Verify closure"),"Check closure evidence and date; ",""))</f>
      </c>
    </row>
    <row r="55" ht="46" customHeight="1">
      <c r="A55" s="11"/>
      <c r="B55" s="11"/>
      <c r="C55" s="11"/>
      <c r="D55" s="11"/>
      <c r="E55" s="11"/>
      <c r="F55" s="11"/>
      <c r="G55" s="11"/>
      <c r="H55" s="23"/>
      <c r="I55" s="11"/>
      <c r="J55" s="11"/>
      <c r="K55" s="11"/>
      <c r="L55" s="23"/>
      <c r="M55" s="22" t="str">
        <f>IF(A55="","",IF(I55="Closed",IF(AND(J55&lt;&gt;"",K55&lt;&gt;"",ISNUMBER(L55),L55&gt;0,L55&lt;='Review Brief'!$B$28,COUNTIF(EvidenceTable[Evidence ID],J55)=1,COUNTIFS(EvidenceTable[Evidence ID],J55,EvidenceTable[Claim ID],B55)=1),"Closed","Verify closure"),IF(H55="","Set due date",IF(NOT(ISNUMBER(H55)),"Check due date",IF(H55&lt;'Review Brief'!$B$28,"Overdue","Scheduled")))))</f>
      </c>
      <c r="N55" s="22" t="str">
        <f>IF(COUNTA(A55:L55)=0,"",IF(A55="","Add ID; ","")&amp;IF(AND(A55&lt;&gt;"",COUNTIF(FindingsTable[Finding ID],A55)&gt;1),"Duplicate ID; ","")&amp;IF(B55="","Add claim link; ",IF(COUNTIF(ClaimsTable[Claim ID],B55)=0,"Unknown claim; ",""))&amp;IF(C55="","Set gap type; ","")&amp;IF(D55="","Describe finding; ","")&amp;IF(E55="","Set priority; ","")&amp;IF(F55="","Assign owner; ","")&amp;IF(G55="","Set action; ","")&amp;IF(H55="","Set due date; ","")&amp;IF(I55="","Set status; ","")&amp;IF(AND(I55="Closed",OR(J55="",K55="",L55="")),"Verify closure; ","")&amp;IF(AND(J55&lt;&gt;"",COUNTIFS(EvidenceTable[Evidence ID],J55,EvidenceTable[Claim ID],B55)=0),"Closure evidence not linked to claim; ","")&amp;IF(AND(I55="Closed",M55="Verify closure"),"Check closure evidence and date; ",""))</f>
      </c>
    </row>
    <row r="56" ht="46" customHeight="1">
      <c r="A56" s="11"/>
      <c r="B56" s="11"/>
      <c r="C56" s="11"/>
      <c r="D56" s="11"/>
      <c r="E56" s="11"/>
      <c r="F56" s="11"/>
      <c r="G56" s="11"/>
      <c r="H56" s="23"/>
      <c r="I56" s="11"/>
      <c r="J56" s="11"/>
      <c r="K56" s="11"/>
      <c r="L56" s="23"/>
      <c r="M56" s="22" t="str">
        <f>IF(A56="","",IF(I56="Closed",IF(AND(J56&lt;&gt;"",K56&lt;&gt;"",ISNUMBER(L56),L56&gt;0,L56&lt;='Review Brief'!$B$28,COUNTIF(EvidenceTable[Evidence ID],J56)=1,COUNTIFS(EvidenceTable[Evidence ID],J56,EvidenceTable[Claim ID],B56)=1),"Closed","Verify closure"),IF(H56="","Set due date",IF(NOT(ISNUMBER(H56)),"Check due date",IF(H56&lt;'Review Brief'!$B$28,"Overdue","Scheduled")))))</f>
      </c>
      <c r="N56" s="22" t="str">
        <f>IF(COUNTA(A56:L56)=0,"",IF(A56="","Add ID; ","")&amp;IF(AND(A56&lt;&gt;"",COUNTIF(FindingsTable[Finding ID],A56)&gt;1),"Duplicate ID; ","")&amp;IF(B56="","Add claim link; ",IF(COUNTIF(ClaimsTable[Claim ID],B56)=0,"Unknown claim; ",""))&amp;IF(C56="","Set gap type; ","")&amp;IF(D56="","Describe finding; ","")&amp;IF(E56="","Set priority; ","")&amp;IF(F56="","Assign owner; ","")&amp;IF(G56="","Set action; ","")&amp;IF(H56="","Set due date; ","")&amp;IF(I56="","Set status; ","")&amp;IF(AND(I56="Closed",OR(J56="",K56="",L56="")),"Verify closure; ","")&amp;IF(AND(J56&lt;&gt;"",COUNTIFS(EvidenceTable[Evidence ID],J56,EvidenceTable[Claim ID],B56)=0),"Closure evidence not linked to claim; ","")&amp;IF(AND(I56="Closed",M56="Verify closure"),"Check closure evidence and date; ",""))</f>
      </c>
    </row>
    <row r="57" ht="46" customHeight="1">
      <c r="A57" s="11"/>
      <c r="B57" s="11"/>
      <c r="C57" s="11"/>
      <c r="D57" s="11"/>
      <c r="E57" s="11"/>
      <c r="F57" s="11"/>
      <c r="G57" s="11"/>
      <c r="H57" s="23"/>
      <c r="I57" s="11"/>
      <c r="J57" s="11"/>
      <c r="K57" s="11"/>
      <c r="L57" s="23"/>
      <c r="M57" s="22" t="str">
        <f>IF(A57="","",IF(I57="Closed",IF(AND(J57&lt;&gt;"",K57&lt;&gt;"",ISNUMBER(L57),L57&gt;0,L57&lt;='Review Brief'!$B$28,COUNTIF(EvidenceTable[Evidence ID],J57)=1,COUNTIFS(EvidenceTable[Evidence ID],J57,EvidenceTable[Claim ID],B57)=1),"Closed","Verify closure"),IF(H57="","Set due date",IF(NOT(ISNUMBER(H57)),"Check due date",IF(H57&lt;'Review Brief'!$B$28,"Overdue","Scheduled")))))</f>
      </c>
      <c r="N57" s="22" t="str">
        <f>IF(COUNTA(A57:L57)=0,"",IF(A57="","Add ID; ","")&amp;IF(AND(A57&lt;&gt;"",COUNTIF(FindingsTable[Finding ID],A57)&gt;1),"Duplicate ID; ","")&amp;IF(B57="","Add claim link; ",IF(COUNTIF(ClaimsTable[Claim ID],B57)=0,"Unknown claim; ",""))&amp;IF(C57="","Set gap type; ","")&amp;IF(D57="","Describe finding; ","")&amp;IF(E57="","Set priority; ","")&amp;IF(F57="","Assign owner; ","")&amp;IF(G57="","Set action; ","")&amp;IF(H57="","Set due date; ","")&amp;IF(I57="","Set status; ","")&amp;IF(AND(I57="Closed",OR(J57="",K57="",L57="")),"Verify closure; ","")&amp;IF(AND(J57&lt;&gt;"",COUNTIFS(EvidenceTable[Evidence ID],J57,EvidenceTable[Claim ID],B57)=0),"Closure evidence not linked to claim; ","")&amp;IF(AND(I57="Closed",M57="Verify closure"),"Check closure evidence and date; ",""))</f>
      </c>
    </row>
    <row r="58" ht="46" customHeight="1">
      <c r="A58" s="11"/>
      <c r="B58" s="11"/>
      <c r="C58" s="11"/>
      <c r="D58" s="11"/>
      <c r="E58" s="11"/>
      <c r="F58" s="11"/>
      <c r="G58" s="11"/>
      <c r="H58" s="23"/>
      <c r="I58" s="11"/>
      <c r="J58" s="11"/>
      <c r="K58" s="11"/>
      <c r="L58" s="23"/>
      <c r="M58" s="22" t="str">
        <f>IF(A58="","",IF(I58="Closed",IF(AND(J58&lt;&gt;"",K58&lt;&gt;"",ISNUMBER(L58),L58&gt;0,L58&lt;='Review Brief'!$B$28,COUNTIF(EvidenceTable[Evidence ID],J58)=1,COUNTIFS(EvidenceTable[Evidence ID],J58,EvidenceTable[Claim ID],B58)=1),"Closed","Verify closure"),IF(H58="","Set due date",IF(NOT(ISNUMBER(H58)),"Check due date",IF(H58&lt;'Review Brief'!$B$28,"Overdue","Scheduled")))))</f>
      </c>
      <c r="N58" s="22" t="str">
        <f>IF(COUNTA(A58:L58)=0,"",IF(A58="","Add ID; ","")&amp;IF(AND(A58&lt;&gt;"",COUNTIF(FindingsTable[Finding ID],A58)&gt;1),"Duplicate ID; ","")&amp;IF(B58="","Add claim link; ",IF(COUNTIF(ClaimsTable[Claim ID],B58)=0,"Unknown claim; ",""))&amp;IF(C58="","Set gap type; ","")&amp;IF(D58="","Describe finding; ","")&amp;IF(E58="","Set priority; ","")&amp;IF(F58="","Assign owner; ","")&amp;IF(G58="","Set action; ","")&amp;IF(H58="","Set due date; ","")&amp;IF(I58="","Set status; ","")&amp;IF(AND(I58="Closed",OR(J58="",K58="",L58="")),"Verify closure; ","")&amp;IF(AND(J58&lt;&gt;"",COUNTIFS(EvidenceTable[Evidence ID],J58,EvidenceTable[Claim ID],B58)=0),"Closure evidence not linked to claim; ","")&amp;IF(AND(I58="Closed",M58="Verify closure"),"Check closure evidence and date; ",""))</f>
      </c>
    </row>
    <row r="59" ht="46" customHeight="1">
      <c r="A59" s="11"/>
      <c r="B59" s="11"/>
      <c r="C59" s="11"/>
      <c r="D59" s="11"/>
      <c r="E59" s="11"/>
      <c r="F59" s="11"/>
      <c r="G59" s="11"/>
      <c r="H59" s="23"/>
      <c r="I59" s="11"/>
      <c r="J59" s="11"/>
      <c r="K59" s="11"/>
      <c r="L59" s="23"/>
      <c r="M59" s="22" t="str">
        <f>IF(A59="","",IF(I59="Closed",IF(AND(J59&lt;&gt;"",K59&lt;&gt;"",ISNUMBER(L59),L59&gt;0,L59&lt;='Review Brief'!$B$28,COUNTIF(EvidenceTable[Evidence ID],J59)=1,COUNTIFS(EvidenceTable[Evidence ID],J59,EvidenceTable[Claim ID],B59)=1),"Closed","Verify closure"),IF(H59="","Set due date",IF(NOT(ISNUMBER(H59)),"Check due date",IF(H59&lt;'Review Brief'!$B$28,"Overdue","Scheduled")))))</f>
      </c>
      <c r="N59" s="22" t="str">
        <f>IF(COUNTA(A59:L59)=0,"",IF(A59="","Add ID; ","")&amp;IF(AND(A59&lt;&gt;"",COUNTIF(FindingsTable[Finding ID],A59)&gt;1),"Duplicate ID; ","")&amp;IF(B59="","Add claim link; ",IF(COUNTIF(ClaimsTable[Claim ID],B59)=0,"Unknown claim; ",""))&amp;IF(C59="","Set gap type; ","")&amp;IF(D59="","Describe finding; ","")&amp;IF(E59="","Set priority; ","")&amp;IF(F59="","Assign owner; ","")&amp;IF(G59="","Set action; ","")&amp;IF(H59="","Set due date; ","")&amp;IF(I59="","Set status; ","")&amp;IF(AND(I59="Closed",OR(J59="",K59="",L59="")),"Verify closure; ","")&amp;IF(AND(J59&lt;&gt;"",COUNTIFS(EvidenceTable[Evidence ID],J59,EvidenceTable[Claim ID],B59)=0),"Closure evidence not linked to claim; ","")&amp;IF(AND(I59="Closed",M59="Verify closure"),"Check closure evidence and date; ",""))</f>
      </c>
    </row>
    <row r="60" ht="46" customHeight="1">
      <c r="A60" s="11"/>
      <c r="B60" s="11"/>
      <c r="C60" s="11"/>
      <c r="D60" s="11"/>
      <c r="E60" s="11"/>
      <c r="F60" s="11"/>
      <c r="G60" s="11"/>
      <c r="H60" s="23"/>
      <c r="I60" s="11"/>
      <c r="J60" s="11"/>
      <c r="K60" s="11"/>
      <c r="L60" s="23"/>
      <c r="M60" s="22" t="str">
        <f>IF(A60="","",IF(I60="Closed",IF(AND(J60&lt;&gt;"",K60&lt;&gt;"",ISNUMBER(L60),L60&gt;0,L60&lt;='Review Brief'!$B$28,COUNTIF(EvidenceTable[Evidence ID],J60)=1,COUNTIFS(EvidenceTable[Evidence ID],J60,EvidenceTable[Claim ID],B60)=1),"Closed","Verify closure"),IF(H60="","Set due date",IF(NOT(ISNUMBER(H60)),"Check due date",IF(H60&lt;'Review Brief'!$B$28,"Overdue","Scheduled")))))</f>
      </c>
      <c r="N60" s="22" t="str">
        <f>IF(COUNTA(A60:L60)=0,"",IF(A60="","Add ID; ","")&amp;IF(AND(A60&lt;&gt;"",COUNTIF(FindingsTable[Finding ID],A60)&gt;1),"Duplicate ID; ","")&amp;IF(B60="","Add claim link; ",IF(COUNTIF(ClaimsTable[Claim ID],B60)=0,"Unknown claim; ",""))&amp;IF(C60="","Set gap type; ","")&amp;IF(D60="","Describe finding; ","")&amp;IF(E60="","Set priority; ","")&amp;IF(F60="","Assign owner; ","")&amp;IF(G60="","Set action; ","")&amp;IF(H60="","Set due date; ","")&amp;IF(I60="","Set status; ","")&amp;IF(AND(I60="Closed",OR(J60="",K60="",L60="")),"Verify closure; ","")&amp;IF(AND(J60&lt;&gt;"",COUNTIFS(EvidenceTable[Evidence ID],J60,EvidenceTable[Claim ID],B60)=0),"Closure evidence not linked to claim; ","")&amp;IF(AND(I60="Closed",M60="Verify closure"),"Check closure evidence and date; ",""))</f>
      </c>
    </row>
    <row r="61" ht="46" customHeight="1">
      <c r="A61" s="11"/>
      <c r="B61" s="11"/>
      <c r="C61" s="11"/>
      <c r="D61" s="11"/>
      <c r="E61" s="11"/>
      <c r="F61" s="11"/>
      <c r="G61" s="11"/>
      <c r="H61" s="23"/>
      <c r="I61" s="11"/>
      <c r="J61" s="11"/>
      <c r="K61" s="11"/>
      <c r="L61" s="23"/>
      <c r="M61" s="22" t="str">
        <f>IF(A61="","",IF(I61="Closed",IF(AND(J61&lt;&gt;"",K61&lt;&gt;"",ISNUMBER(L61),L61&gt;0,L61&lt;='Review Brief'!$B$28,COUNTIF(EvidenceTable[Evidence ID],J61)=1,COUNTIFS(EvidenceTable[Evidence ID],J61,EvidenceTable[Claim ID],B61)=1),"Closed","Verify closure"),IF(H61="","Set due date",IF(NOT(ISNUMBER(H61)),"Check due date",IF(H61&lt;'Review Brief'!$B$28,"Overdue","Scheduled")))))</f>
      </c>
      <c r="N61" s="22" t="str">
        <f>IF(COUNTA(A61:L61)=0,"",IF(A61="","Add ID; ","")&amp;IF(AND(A61&lt;&gt;"",COUNTIF(FindingsTable[Finding ID],A61)&gt;1),"Duplicate ID; ","")&amp;IF(B61="","Add claim link; ",IF(COUNTIF(ClaimsTable[Claim ID],B61)=0,"Unknown claim; ",""))&amp;IF(C61="","Set gap type; ","")&amp;IF(D61="","Describe finding; ","")&amp;IF(E61="","Set priority; ","")&amp;IF(F61="","Assign owner; ","")&amp;IF(G61="","Set action; ","")&amp;IF(H61="","Set due date; ","")&amp;IF(I61="","Set status; ","")&amp;IF(AND(I61="Closed",OR(J61="",K61="",L61="")),"Verify closure; ","")&amp;IF(AND(J61&lt;&gt;"",COUNTIFS(EvidenceTable[Evidence ID],J61,EvidenceTable[Claim ID],B61)=0),"Closure evidence not linked to claim; ","")&amp;IF(AND(I61="Closed",M61="Verify closure"),"Check closure evidence and date; ",""))</f>
      </c>
    </row>
    <row r="62" ht="46" customHeight="1">
      <c r="A62" s="11"/>
      <c r="B62" s="11"/>
      <c r="C62" s="11"/>
      <c r="D62" s="11"/>
      <c r="E62" s="11"/>
      <c r="F62" s="11"/>
      <c r="G62" s="11"/>
      <c r="H62" s="23"/>
      <c r="I62" s="11"/>
      <c r="J62" s="11"/>
      <c r="K62" s="11"/>
      <c r="L62" s="23"/>
      <c r="M62" s="22" t="str">
        <f>IF(A62="","",IF(I62="Closed",IF(AND(J62&lt;&gt;"",K62&lt;&gt;"",ISNUMBER(L62),L62&gt;0,L62&lt;='Review Brief'!$B$28,COUNTIF(EvidenceTable[Evidence ID],J62)=1,COUNTIFS(EvidenceTable[Evidence ID],J62,EvidenceTable[Claim ID],B62)=1),"Closed","Verify closure"),IF(H62="","Set due date",IF(NOT(ISNUMBER(H62)),"Check due date",IF(H62&lt;'Review Brief'!$B$28,"Overdue","Scheduled")))))</f>
      </c>
      <c r="N62" s="22" t="str">
        <f>IF(COUNTA(A62:L62)=0,"",IF(A62="","Add ID; ","")&amp;IF(AND(A62&lt;&gt;"",COUNTIF(FindingsTable[Finding ID],A62)&gt;1),"Duplicate ID; ","")&amp;IF(B62="","Add claim link; ",IF(COUNTIF(ClaimsTable[Claim ID],B62)=0,"Unknown claim; ",""))&amp;IF(C62="","Set gap type; ","")&amp;IF(D62="","Describe finding; ","")&amp;IF(E62="","Set priority; ","")&amp;IF(F62="","Assign owner; ","")&amp;IF(G62="","Set action; ","")&amp;IF(H62="","Set due date; ","")&amp;IF(I62="","Set status; ","")&amp;IF(AND(I62="Closed",OR(J62="",K62="",L62="")),"Verify closure; ","")&amp;IF(AND(J62&lt;&gt;"",COUNTIFS(EvidenceTable[Evidence ID],J62,EvidenceTable[Claim ID],B62)=0),"Closure evidence not linked to claim; ","")&amp;IF(AND(I62="Closed",M62="Verify closure"),"Check closure evidence and date; ",""))</f>
      </c>
    </row>
    <row r="63" ht="46" customHeight="1">
      <c r="A63" s="11"/>
      <c r="B63" s="11"/>
      <c r="C63" s="11"/>
      <c r="D63" s="11"/>
      <c r="E63" s="11"/>
      <c r="F63" s="11"/>
      <c r="G63" s="11"/>
      <c r="H63" s="23"/>
      <c r="I63" s="11"/>
      <c r="J63" s="11"/>
      <c r="K63" s="11"/>
      <c r="L63" s="23"/>
      <c r="M63" s="22" t="str">
        <f>IF(A63="","",IF(I63="Closed",IF(AND(J63&lt;&gt;"",K63&lt;&gt;"",ISNUMBER(L63),L63&gt;0,L63&lt;='Review Brief'!$B$28,COUNTIF(EvidenceTable[Evidence ID],J63)=1,COUNTIFS(EvidenceTable[Evidence ID],J63,EvidenceTable[Claim ID],B63)=1),"Closed","Verify closure"),IF(H63="","Set due date",IF(NOT(ISNUMBER(H63)),"Check due date",IF(H63&lt;'Review Brief'!$B$28,"Overdue","Scheduled")))))</f>
      </c>
      <c r="N63" s="22" t="str">
        <f>IF(COUNTA(A63:L63)=0,"",IF(A63="","Add ID; ","")&amp;IF(AND(A63&lt;&gt;"",COUNTIF(FindingsTable[Finding ID],A63)&gt;1),"Duplicate ID; ","")&amp;IF(B63="","Add claim link; ",IF(COUNTIF(ClaimsTable[Claim ID],B63)=0,"Unknown claim; ",""))&amp;IF(C63="","Set gap type; ","")&amp;IF(D63="","Describe finding; ","")&amp;IF(E63="","Set priority; ","")&amp;IF(F63="","Assign owner; ","")&amp;IF(G63="","Set action; ","")&amp;IF(H63="","Set due date; ","")&amp;IF(I63="","Set status; ","")&amp;IF(AND(I63="Closed",OR(J63="",K63="",L63="")),"Verify closure; ","")&amp;IF(AND(J63&lt;&gt;"",COUNTIFS(EvidenceTable[Evidence ID],J63,EvidenceTable[Claim ID],B63)=0),"Closure evidence not linked to claim; ","")&amp;IF(AND(I63="Closed",M63="Verify closure"),"Check closure evidence and date; ",""))</f>
      </c>
    </row>
    <row r="64" ht="46" customHeight="1">
      <c r="A64" s="11"/>
      <c r="B64" s="11"/>
      <c r="C64" s="11"/>
      <c r="D64" s="11"/>
      <c r="E64" s="11"/>
      <c r="F64" s="11"/>
      <c r="G64" s="11"/>
      <c r="H64" s="23"/>
      <c r="I64" s="11"/>
      <c r="J64" s="11"/>
      <c r="K64" s="11"/>
      <c r="L64" s="23"/>
      <c r="M64" s="22" t="str">
        <f>IF(A64="","",IF(I64="Closed",IF(AND(J64&lt;&gt;"",K64&lt;&gt;"",ISNUMBER(L64),L64&gt;0,L64&lt;='Review Brief'!$B$28,COUNTIF(EvidenceTable[Evidence ID],J64)=1,COUNTIFS(EvidenceTable[Evidence ID],J64,EvidenceTable[Claim ID],B64)=1),"Closed","Verify closure"),IF(H64="","Set due date",IF(NOT(ISNUMBER(H64)),"Check due date",IF(H64&lt;'Review Brief'!$B$28,"Overdue","Scheduled")))))</f>
      </c>
      <c r="N64" s="22" t="str">
        <f>IF(COUNTA(A64:L64)=0,"",IF(A64="","Add ID; ","")&amp;IF(AND(A64&lt;&gt;"",COUNTIF(FindingsTable[Finding ID],A64)&gt;1),"Duplicate ID; ","")&amp;IF(B64="","Add claim link; ",IF(COUNTIF(ClaimsTable[Claim ID],B64)=0,"Unknown claim; ",""))&amp;IF(C64="","Set gap type; ","")&amp;IF(D64="","Describe finding; ","")&amp;IF(E64="","Set priority; ","")&amp;IF(F64="","Assign owner; ","")&amp;IF(G64="","Set action; ","")&amp;IF(H64="","Set due date; ","")&amp;IF(I64="","Set status; ","")&amp;IF(AND(I64="Closed",OR(J64="",K64="",L64="")),"Verify closure; ","")&amp;IF(AND(J64&lt;&gt;"",COUNTIFS(EvidenceTable[Evidence ID],J64,EvidenceTable[Claim ID],B64)=0),"Closure evidence not linked to claim; ","")&amp;IF(AND(I64="Closed",M64="Verify closure"),"Check closure evidence and date; ",""))</f>
      </c>
    </row>
    <row r="65" ht="46" customHeight="1">
      <c r="A65" s="11"/>
      <c r="B65" s="11"/>
      <c r="C65" s="11"/>
      <c r="D65" s="11"/>
      <c r="E65" s="11"/>
      <c r="F65" s="11"/>
      <c r="G65" s="11"/>
      <c r="H65" s="23"/>
      <c r="I65" s="11"/>
      <c r="J65" s="11"/>
      <c r="K65" s="11"/>
      <c r="L65" s="23"/>
      <c r="M65" s="22" t="str">
        <f>IF(A65="","",IF(I65="Closed",IF(AND(J65&lt;&gt;"",K65&lt;&gt;"",ISNUMBER(L65),L65&gt;0,L65&lt;='Review Brief'!$B$28,COUNTIF(EvidenceTable[Evidence ID],J65)=1,COUNTIFS(EvidenceTable[Evidence ID],J65,EvidenceTable[Claim ID],B65)=1),"Closed","Verify closure"),IF(H65="","Set due date",IF(NOT(ISNUMBER(H65)),"Check due date",IF(H65&lt;'Review Brief'!$B$28,"Overdue","Scheduled")))))</f>
      </c>
      <c r="N65" s="22" t="str">
        <f>IF(COUNTA(A65:L65)=0,"",IF(A65="","Add ID; ","")&amp;IF(AND(A65&lt;&gt;"",COUNTIF(FindingsTable[Finding ID],A65)&gt;1),"Duplicate ID; ","")&amp;IF(B65="","Add claim link; ",IF(COUNTIF(ClaimsTable[Claim ID],B65)=0,"Unknown claim; ",""))&amp;IF(C65="","Set gap type; ","")&amp;IF(D65="","Describe finding; ","")&amp;IF(E65="","Set priority; ","")&amp;IF(F65="","Assign owner; ","")&amp;IF(G65="","Set action; ","")&amp;IF(H65="","Set due date; ","")&amp;IF(I65="","Set status; ","")&amp;IF(AND(I65="Closed",OR(J65="",K65="",L65="")),"Verify closure; ","")&amp;IF(AND(J65&lt;&gt;"",COUNTIFS(EvidenceTable[Evidence ID],J65,EvidenceTable[Claim ID],B65)=0),"Closure evidence not linked to claim; ","")&amp;IF(AND(I65="Closed",M65="Verify closure"),"Check closure evidence and date; ",""))</f>
      </c>
    </row>
    <row r="66" ht="46" customHeight="1">
      <c r="A66" s="11"/>
      <c r="B66" s="11"/>
      <c r="C66" s="11"/>
      <c r="D66" s="11"/>
      <c r="E66" s="11"/>
      <c r="F66" s="11"/>
      <c r="G66" s="11"/>
      <c r="H66" s="23"/>
      <c r="I66" s="11"/>
      <c r="J66" s="11"/>
      <c r="K66" s="11"/>
      <c r="L66" s="23"/>
      <c r="M66" s="22" t="str">
        <f>IF(A66="","",IF(I66="Closed",IF(AND(J66&lt;&gt;"",K66&lt;&gt;"",ISNUMBER(L66),L66&gt;0,L66&lt;='Review Brief'!$B$28,COUNTIF(EvidenceTable[Evidence ID],J66)=1,COUNTIFS(EvidenceTable[Evidence ID],J66,EvidenceTable[Claim ID],B66)=1),"Closed","Verify closure"),IF(H66="","Set due date",IF(NOT(ISNUMBER(H66)),"Check due date",IF(H66&lt;'Review Brief'!$B$28,"Overdue","Scheduled")))))</f>
      </c>
      <c r="N66" s="22" t="str">
        <f>IF(COUNTA(A66:L66)=0,"",IF(A66="","Add ID; ","")&amp;IF(AND(A66&lt;&gt;"",COUNTIF(FindingsTable[Finding ID],A66)&gt;1),"Duplicate ID; ","")&amp;IF(B66="","Add claim link; ",IF(COUNTIF(ClaimsTable[Claim ID],B66)=0,"Unknown claim; ",""))&amp;IF(C66="","Set gap type; ","")&amp;IF(D66="","Describe finding; ","")&amp;IF(E66="","Set priority; ","")&amp;IF(F66="","Assign owner; ","")&amp;IF(G66="","Set action; ","")&amp;IF(H66="","Set due date; ","")&amp;IF(I66="","Set status; ","")&amp;IF(AND(I66="Closed",OR(J66="",K66="",L66="")),"Verify closure; ","")&amp;IF(AND(J66&lt;&gt;"",COUNTIFS(EvidenceTable[Evidence ID],J66,EvidenceTable[Claim ID],B66)=0),"Closure evidence not linked to claim; ","")&amp;IF(AND(I66="Closed",M66="Verify closure"),"Check closure evidence and date; ",""))</f>
      </c>
    </row>
    <row r="67" ht="46" customHeight="1">
      <c r="A67" s="11"/>
      <c r="B67" s="11"/>
      <c r="C67" s="11"/>
      <c r="D67" s="11"/>
      <c r="E67" s="11"/>
      <c r="F67" s="11"/>
      <c r="G67" s="11"/>
      <c r="H67" s="23"/>
      <c r="I67" s="11"/>
      <c r="J67" s="11"/>
      <c r="K67" s="11"/>
      <c r="L67" s="23"/>
      <c r="M67" s="22" t="str">
        <f>IF(A67="","",IF(I67="Closed",IF(AND(J67&lt;&gt;"",K67&lt;&gt;"",ISNUMBER(L67),L67&gt;0,L67&lt;='Review Brief'!$B$28,COUNTIF(EvidenceTable[Evidence ID],J67)=1,COUNTIFS(EvidenceTable[Evidence ID],J67,EvidenceTable[Claim ID],B67)=1),"Closed","Verify closure"),IF(H67="","Set due date",IF(NOT(ISNUMBER(H67)),"Check due date",IF(H67&lt;'Review Brief'!$B$28,"Overdue","Scheduled")))))</f>
      </c>
      <c r="N67" s="22" t="str">
        <f>IF(COUNTA(A67:L67)=0,"",IF(A67="","Add ID; ","")&amp;IF(AND(A67&lt;&gt;"",COUNTIF(FindingsTable[Finding ID],A67)&gt;1),"Duplicate ID; ","")&amp;IF(B67="","Add claim link; ",IF(COUNTIF(ClaimsTable[Claim ID],B67)=0,"Unknown claim; ",""))&amp;IF(C67="","Set gap type; ","")&amp;IF(D67="","Describe finding; ","")&amp;IF(E67="","Set priority; ","")&amp;IF(F67="","Assign owner; ","")&amp;IF(G67="","Set action; ","")&amp;IF(H67="","Set due date; ","")&amp;IF(I67="","Set status; ","")&amp;IF(AND(I67="Closed",OR(J67="",K67="",L67="")),"Verify closure; ","")&amp;IF(AND(J67&lt;&gt;"",COUNTIFS(EvidenceTable[Evidence ID],J67,EvidenceTable[Claim ID],B67)=0),"Closure evidence not linked to claim; ","")&amp;IF(AND(I67="Closed",M67="Verify closure"),"Check closure evidence and date; ",""))</f>
      </c>
    </row>
    <row r="68" ht="46" customHeight="1">
      <c r="A68" s="11"/>
      <c r="B68" s="11"/>
      <c r="C68" s="11"/>
      <c r="D68" s="11"/>
      <c r="E68" s="11"/>
      <c r="F68" s="11"/>
      <c r="G68" s="11"/>
      <c r="H68" s="23"/>
      <c r="I68" s="11"/>
      <c r="J68" s="11"/>
      <c r="K68" s="11"/>
      <c r="L68" s="23"/>
      <c r="M68" s="22" t="str">
        <f>IF(A68="","",IF(I68="Closed",IF(AND(J68&lt;&gt;"",K68&lt;&gt;"",ISNUMBER(L68),L68&gt;0,L68&lt;='Review Brief'!$B$28,COUNTIF(EvidenceTable[Evidence ID],J68)=1,COUNTIFS(EvidenceTable[Evidence ID],J68,EvidenceTable[Claim ID],B68)=1),"Closed","Verify closure"),IF(H68="","Set due date",IF(NOT(ISNUMBER(H68)),"Check due date",IF(H68&lt;'Review Brief'!$B$28,"Overdue","Scheduled")))))</f>
      </c>
      <c r="N68" s="22" t="str">
        <f>IF(COUNTA(A68:L68)=0,"",IF(A68="","Add ID; ","")&amp;IF(AND(A68&lt;&gt;"",COUNTIF(FindingsTable[Finding ID],A68)&gt;1),"Duplicate ID; ","")&amp;IF(B68="","Add claim link; ",IF(COUNTIF(ClaimsTable[Claim ID],B68)=0,"Unknown claim; ",""))&amp;IF(C68="","Set gap type; ","")&amp;IF(D68="","Describe finding; ","")&amp;IF(E68="","Set priority; ","")&amp;IF(F68="","Assign owner; ","")&amp;IF(G68="","Set action; ","")&amp;IF(H68="","Set due date; ","")&amp;IF(I68="","Set status; ","")&amp;IF(AND(I68="Closed",OR(J68="",K68="",L68="")),"Verify closure; ","")&amp;IF(AND(J68&lt;&gt;"",COUNTIFS(EvidenceTable[Evidence ID],J68,EvidenceTable[Claim ID],B68)=0),"Closure evidence not linked to claim; ","")&amp;IF(AND(I68="Closed",M68="Verify closure"),"Check closure evidence and date; ",""))</f>
      </c>
    </row>
    <row r="69" ht="46" customHeight="1">
      <c r="A69" s="11"/>
      <c r="B69" s="11"/>
      <c r="C69" s="11"/>
      <c r="D69" s="11"/>
      <c r="E69" s="11"/>
      <c r="F69" s="11"/>
      <c r="G69" s="11"/>
      <c r="H69" s="23"/>
      <c r="I69" s="11"/>
      <c r="J69" s="11"/>
      <c r="K69" s="11"/>
      <c r="L69" s="23"/>
      <c r="M69" s="22" t="str">
        <f>IF(A69="","",IF(I69="Closed",IF(AND(J69&lt;&gt;"",K69&lt;&gt;"",ISNUMBER(L69),L69&gt;0,L69&lt;='Review Brief'!$B$28,COUNTIF(EvidenceTable[Evidence ID],J69)=1,COUNTIFS(EvidenceTable[Evidence ID],J69,EvidenceTable[Claim ID],B69)=1),"Closed","Verify closure"),IF(H69="","Set due date",IF(NOT(ISNUMBER(H69)),"Check due date",IF(H69&lt;'Review Brief'!$B$28,"Overdue","Scheduled")))))</f>
      </c>
      <c r="N69" s="22" t="str">
        <f>IF(COUNTA(A69:L69)=0,"",IF(A69="","Add ID; ","")&amp;IF(AND(A69&lt;&gt;"",COUNTIF(FindingsTable[Finding ID],A69)&gt;1),"Duplicate ID; ","")&amp;IF(B69="","Add claim link; ",IF(COUNTIF(ClaimsTable[Claim ID],B69)=0,"Unknown claim; ",""))&amp;IF(C69="","Set gap type; ","")&amp;IF(D69="","Describe finding; ","")&amp;IF(E69="","Set priority; ","")&amp;IF(F69="","Assign owner; ","")&amp;IF(G69="","Set action; ","")&amp;IF(H69="","Set due date; ","")&amp;IF(I69="","Set status; ","")&amp;IF(AND(I69="Closed",OR(J69="",K69="",L69="")),"Verify closure; ","")&amp;IF(AND(J69&lt;&gt;"",COUNTIFS(EvidenceTable[Evidence ID],J69,EvidenceTable[Claim ID],B69)=0),"Closure evidence not linked to claim; ","")&amp;IF(AND(I69="Closed",M69="Verify closure"),"Check closure evidence and date; ",""))</f>
      </c>
    </row>
    <row r="70" ht="46" customHeight="1">
      <c r="A70" s="11"/>
      <c r="B70" s="11"/>
      <c r="C70" s="11"/>
      <c r="D70" s="11"/>
      <c r="E70" s="11"/>
      <c r="F70" s="11"/>
      <c r="G70" s="11"/>
      <c r="H70" s="23"/>
      <c r="I70" s="11"/>
      <c r="J70" s="11"/>
      <c r="K70" s="11"/>
      <c r="L70" s="23"/>
      <c r="M70" s="22" t="str">
        <f>IF(A70="","",IF(I70="Closed",IF(AND(J70&lt;&gt;"",K70&lt;&gt;"",ISNUMBER(L70),L70&gt;0,L70&lt;='Review Brief'!$B$28,COUNTIF(EvidenceTable[Evidence ID],J70)=1,COUNTIFS(EvidenceTable[Evidence ID],J70,EvidenceTable[Claim ID],B70)=1),"Closed","Verify closure"),IF(H70="","Set due date",IF(NOT(ISNUMBER(H70)),"Check due date",IF(H70&lt;'Review Brief'!$B$28,"Overdue","Scheduled")))))</f>
      </c>
      <c r="N70" s="22" t="str">
        <f>IF(COUNTA(A70:L70)=0,"",IF(A70="","Add ID; ","")&amp;IF(AND(A70&lt;&gt;"",COUNTIF(FindingsTable[Finding ID],A70)&gt;1),"Duplicate ID; ","")&amp;IF(B70="","Add claim link; ",IF(COUNTIF(ClaimsTable[Claim ID],B70)=0,"Unknown claim; ",""))&amp;IF(C70="","Set gap type; ","")&amp;IF(D70="","Describe finding; ","")&amp;IF(E70="","Set priority; ","")&amp;IF(F70="","Assign owner; ","")&amp;IF(G70="","Set action; ","")&amp;IF(H70="","Set due date; ","")&amp;IF(I70="","Set status; ","")&amp;IF(AND(I70="Closed",OR(J70="",K70="",L70="")),"Verify closure; ","")&amp;IF(AND(J70&lt;&gt;"",COUNTIFS(EvidenceTable[Evidence ID],J70,EvidenceTable[Claim ID],B70)=0),"Closure evidence not linked to claim; ","")&amp;IF(AND(I70="Closed",M70="Verify closure"),"Check closure evidence and date; ",""))</f>
      </c>
    </row>
    <row r="71" ht="46" customHeight="1">
      <c r="A71" s="11"/>
      <c r="B71" s="11"/>
      <c r="C71" s="11"/>
      <c r="D71" s="11"/>
      <c r="E71" s="11"/>
      <c r="F71" s="11"/>
      <c r="G71" s="11"/>
      <c r="H71" s="23"/>
      <c r="I71" s="11"/>
      <c r="J71" s="11"/>
      <c r="K71" s="11"/>
      <c r="L71" s="23"/>
      <c r="M71" s="22" t="str">
        <f>IF(A71="","",IF(I71="Closed",IF(AND(J71&lt;&gt;"",K71&lt;&gt;"",ISNUMBER(L71),L71&gt;0,L71&lt;='Review Brief'!$B$28,COUNTIF(EvidenceTable[Evidence ID],J71)=1,COUNTIFS(EvidenceTable[Evidence ID],J71,EvidenceTable[Claim ID],B71)=1),"Closed","Verify closure"),IF(H71="","Set due date",IF(NOT(ISNUMBER(H71)),"Check due date",IF(H71&lt;'Review Brief'!$B$28,"Overdue","Scheduled")))))</f>
      </c>
      <c r="N71" s="22" t="str">
        <f>IF(COUNTA(A71:L71)=0,"",IF(A71="","Add ID; ","")&amp;IF(AND(A71&lt;&gt;"",COUNTIF(FindingsTable[Finding ID],A71)&gt;1),"Duplicate ID; ","")&amp;IF(B71="","Add claim link; ",IF(COUNTIF(ClaimsTable[Claim ID],B71)=0,"Unknown claim; ",""))&amp;IF(C71="","Set gap type; ","")&amp;IF(D71="","Describe finding; ","")&amp;IF(E71="","Set priority; ","")&amp;IF(F71="","Assign owner; ","")&amp;IF(G71="","Set action; ","")&amp;IF(H71="","Set due date; ","")&amp;IF(I71="","Set status; ","")&amp;IF(AND(I71="Closed",OR(J71="",K71="",L71="")),"Verify closure; ","")&amp;IF(AND(J71&lt;&gt;"",COUNTIFS(EvidenceTable[Evidence ID],J71,EvidenceTable[Claim ID],B71)=0),"Closure evidence not linked to claim; ","")&amp;IF(AND(I71="Closed",M71="Verify closure"),"Check closure evidence and date; ",""))</f>
      </c>
    </row>
    <row r="72" ht="46" customHeight="1">
      <c r="A72" s="11"/>
      <c r="B72" s="11"/>
      <c r="C72" s="11"/>
      <c r="D72" s="11"/>
      <c r="E72" s="11"/>
      <c r="F72" s="11"/>
      <c r="G72" s="11"/>
      <c r="H72" s="23"/>
      <c r="I72" s="11"/>
      <c r="J72" s="11"/>
      <c r="K72" s="11"/>
      <c r="L72" s="23"/>
      <c r="M72" s="22" t="str">
        <f>IF(A72="","",IF(I72="Closed",IF(AND(J72&lt;&gt;"",K72&lt;&gt;"",ISNUMBER(L72),L72&gt;0,L72&lt;='Review Brief'!$B$28,COUNTIF(EvidenceTable[Evidence ID],J72)=1,COUNTIFS(EvidenceTable[Evidence ID],J72,EvidenceTable[Claim ID],B72)=1),"Closed","Verify closure"),IF(H72="","Set due date",IF(NOT(ISNUMBER(H72)),"Check due date",IF(H72&lt;'Review Brief'!$B$28,"Overdue","Scheduled")))))</f>
      </c>
      <c r="N72" s="22" t="str">
        <f>IF(COUNTA(A72:L72)=0,"",IF(A72="","Add ID; ","")&amp;IF(AND(A72&lt;&gt;"",COUNTIF(FindingsTable[Finding ID],A72)&gt;1),"Duplicate ID; ","")&amp;IF(B72="","Add claim link; ",IF(COUNTIF(ClaimsTable[Claim ID],B72)=0,"Unknown claim; ",""))&amp;IF(C72="","Set gap type; ","")&amp;IF(D72="","Describe finding; ","")&amp;IF(E72="","Set priority; ","")&amp;IF(F72="","Assign owner; ","")&amp;IF(G72="","Set action; ","")&amp;IF(H72="","Set due date; ","")&amp;IF(I72="","Set status; ","")&amp;IF(AND(I72="Closed",OR(J72="",K72="",L72="")),"Verify closure; ","")&amp;IF(AND(J72&lt;&gt;"",COUNTIFS(EvidenceTable[Evidence ID],J72,EvidenceTable[Claim ID],B72)=0),"Closure evidence not linked to claim; ","")&amp;IF(AND(I72="Closed",M72="Verify closure"),"Check closure evidence and date; ",""))</f>
      </c>
    </row>
    <row r="73" ht="46" customHeight="1">
      <c r="A73" s="11"/>
      <c r="B73" s="11"/>
      <c r="C73" s="11"/>
      <c r="D73" s="11"/>
      <c r="E73" s="11"/>
      <c r="F73" s="11"/>
      <c r="G73" s="11"/>
      <c r="H73" s="23"/>
      <c r="I73" s="11"/>
      <c r="J73" s="11"/>
      <c r="K73" s="11"/>
      <c r="L73" s="23"/>
      <c r="M73" s="22" t="str">
        <f>IF(A73="","",IF(I73="Closed",IF(AND(J73&lt;&gt;"",K73&lt;&gt;"",ISNUMBER(L73),L73&gt;0,L73&lt;='Review Brief'!$B$28,COUNTIF(EvidenceTable[Evidence ID],J73)=1,COUNTIFS(EvidenceTable[Evidence ID],J73,EvidenceTable[Claim ID],B73)=1),"Closed","Verify closure"),IF(H73="","Set due date",IF(NOT(ISNUMBER(H73)),"Check due date",IF(H73&lt;'Review Brief'!$B$28,"Overdue","Scheduled")))))</f>
      </c>
      <c r="N73" s="22" t="str">
        <f>IF(COUNTA(A73:L73)=0,"",IF(A73="","Add ID; ","")&amp;IF(AND(A73&lt;&gt;"",COUNTIF(FindingsTable[Finding ID],A73)&gt;1),"Duplicate ID; ","")&amp;IF(B73="","Add claim link; ",IF(COUNTIF(ClaimsTable[Claim ID],B73)=0,"Unknown claim; ",""))&amp;IF(C73="","Set gap type; ","")&amp;IF(D73="","Describe finding; ","")&amp;IF(E73="","Set priority; ","")&amp;IF(F73="","Assign owner; ","")&amp;IF(G73="","Set action; ","")&amp;IF(H73="","Set due date; ","")&amp;IF(I73="","Set status; ","")&amp;IF(AND(I73="Closed",OR(J73="",K73="",L73="")),"Verify closure; ","")&amp;IF(AND(J73&lt;&gt;"",COUNTIFS(EvidenceTable[Evidence ID],J73,EvidenceTable[Claim ID],B73)=0),"Closure evidence not linked to claim; ","")&amp;IF(AND(I73="Closed",M73="Verify closure"),"Check closure evidence and date; ",""))</f>
      </c>
    </row>
    <row r="74" ht="46" customHeight="1">
      <c r="A74" s="11"/>
      <c r="B74" s="11"/>
      <c r="C74" s="11"/>
      <c r="D74" s="11"/>
      <c r="E74" s="11"/>
      <c r="F74" s="11"/>
      <c r="G74" s="11"/>
      <c r="H74" s="23"/>
      <c r="I74" s="11"/>
      <c r="J74" s="11"/>
      <c r="K74" s="11"/>
      <c r="L74" s="23"/>
      <c r="M74" s="22" t="str">
        <f>IF(A74="","",IF(I74="Closed",IF(AND(J74&lt;&gt;"",K74&lt;&gt;"",ISNUMBER(L74),L74&gt;0,L74&lt;='Review Brief'!$B$28,COUNTIF(EvidenceTable[Evidence ID],J74)=1,COUNTIFS(EvidenceTable[Evidence ID],J74,EvidenceTable[Claim ID],B74)=1),"Closed","Verify closure"),IF(H74="","Set due date",IF(NOT(ISNUMBER(H74)),"Check due date",IF(H74&lt;'Review Brief'!$B$28,"Overdue","Scheduled")))))</f>
      </c>
      <c r="N74" s="22" t="str">
        <f>IF(COUNTA(A74:L74)=0,"",IF(A74="","Add ID; ","")&amp;IF(AND(A74&lt;&gt;"",COUNTIF(FindingsTable[Finding ID],A74)&gt;1),"Duplicate ID; ","")&amp;IF(B74="","Add claim link; ",IF(COUNTIF(ClaimsTable[Claim ID],B74)=0,"Unknown claim; ",""))&amp;IF(C74="","Set gap type; ","")&amp;IF(D74="","Describe finding; ","")&amp;IF(E74="","Set priority; ","")&amp;IF(F74="","Assign owner; ","")&amp;IF(G74="","Set action; ","")&amp;IF(H74="","Set due date; ","")&amp;IF(I74="","Set status; ","")&amp;IF(AND(I74="Closed",OR(J74="",K74="",L74="")),"Verify closure; ","")&amp;IF(AND(J74&lt;&gt;"",COUNTIFS(EvidenceTable[Evidence ID],J74,EvidenceTable[Claim ID],B74)=0),"Closure evidence not linked to claim; ","")&amp;IF(AND(I74="Closed",M74="Verify closure"),"Check closure evidence and date; ",""))</f>
      </c>
    </row>
    <row r="75" ht="46" customHeight="1">
      <c r="A75" s="11"/>
      <c r="B75" s="11"/>
      <c r="C75" s="11"/>
      <c r="D75" s="11"/>
      <c r="E75" s="11"/>
      <c r="F75" s="11"/>
      <c r="G75" s="11"/>
      <c r="H75" s="23"/>
      <c r="I75" s="11"/>
      <c r="J75" s="11"/>
      <c r="K75" s="11"/>
      <c r="L75" s="23"/>
      <c r="M75" s="22" t="str">
        <f>IF(A75="","",IF(I75="Closed",IF(AND(J75&lt;&gt;"",K75&lt;&gt;"",ISNUMBER(L75),L75&gt;0,L75&lt;='Review Brief'!$B$28,COUNTIF(EvidenceTable[Evidence ID],J75)=1,COUNTIFS(EvidenceTable[Evidence ID],J75,EvidenceTable[Claim ID],B75)=1),"Closed","Verify closure"),IF(H75="","Set due date",IF(NOT(ISNUMBER(H75)),"Check due date",IF(H75&lt;'Review Brief'!$B$28,"Overdue","Scheduled")))))</f>
      </c>
      <c r="N75" s="22" t="str">
        <f>IF(COUNTA(A75:L75)=0,"",IF(A75="","Add ID; ","")&amp;IF(AND(A75&lt;&gt;"",COUNTIF(FindingsTable[Finding ID],A75)&gt;1),"Duplicate ID; ","")&amp;IF(B75="","Add claim link; ",IF(COUNTIF(ClaimsTable[Claim ID],B75)=0,"Unknown claim; ",""))&amp;IF(C75="","Set gap type; ","")&amp;IF(D75="","Describe finding; ","")&amp;IF(E75="","Set priority; ","")&amp;IF(F75="","Assign owner; ","")&amp;IF(G75="","Set action; ","")&amp;IF(H75="","Set due date; ","")&amp;IF(I75="","Set status; ","")&amp;IF(AND(I75="Closed",OR(J75="",K75="",L75="")),"Verify closure; ","")&amp;IF(AND(J75&lt;&gt;"",COUNTIFS(EvidenceTable[Evidence ID],J75,EvidenceTable[Claim ID],B75)=0),"Closure evidence not linked to claim; ","")&amp;IF(AND(I75="Closed",M75="Verify closure"),"Check closure evidence and date; ",""))</f>
      </c>
    </row>
    <row r="76" ht="46" customHeight="1">
      <c r="A76" s="11"/>
      <c r="B76" s="11"/>
      <c r="C76" s="11"/>
      <c r="D76" s="11"/>
      <c r="E76" s="11"/>
      <c r="F76" s="11"/>
      <c r="G76" s="11"/>
      <c r="H76" s="23"/>
      <c r="I76" s="11"/>
      <c r="J76" s="11"/>
      <c r="K76" s="11"/>
      <c r="L76" s="23"/>
      <c r="M76" s="22" t="str">
        <f>IF(A76="","",IF(I76="Closed",IF(AND(J76&lt;&gt;"",K76&lt;&gt;"",ISNUMBER(L76),L76&gt;0,L76&lt;='Review Brief'!$B$28,COUNTIF(EvidenceTable[Evidence ID],J76)=1,COUNTIFS(EvidenceTable[Evidence ID],J76,EvidenceTable[Claim ID],B76)=1),"Closed","Verify closure"),IF(H76="","Set due date",IF(NOT(ISNUMBER(H76)),"Check due date",IF(H76&lt;'Review Brief'!$B$28,"Overdue","Scheduled")))))</f>
      </c>
      <c r="N76" s="22" t="str">
        <f>IF(COUNTA(A76:L76)=0,"",IF(A76="","Add ID; ","")&amp;IF(AND(A76&lt;&gt;"",COUNTIF(FindingsTable[Finding ID],A76)&gt;1),"Duplicate ID; ","")&amp;IF(B76="","Add claim link; ",IF(COUNTIF(ClaimsTable[Claim ID],B76)=0,"Unknown claim; ",""))&amp;IF(C76="","Set gap type; ","")&amp;IF(D76="","Describe finding; ","")&amp;IF(E76="","Set priority; ","")&amp;IF(F76="","Assign owner; ","")&amp;IF(G76="","Set action; ","")&amp;IF(H76="","Set due date; ","")&amp;IF(I76="","Set status; ","")&amp;IF(AND(I76="Closed",OR(J76="",K76="",L76="")),"Verify closure; ","")&amp;IF(AND(J76&lt;&gt;"",COUNTIFS(EvidenceTable[Evidence ID],J76,EvidenceTable[Claim ID],B76)=0),"Closure evidence not linked to claim; ","")&amp;IF(AND(I76="Closed",M76="Verify closure"),"Check closure evidence and date; ",""))</f>
      </c>
    </row>
    <row r="77" ht="46" customHeight="1">
      <c r="A77" s="11"/>
      <c r="B77" s="11"/>
      <c r="C77" s="11"/>
      <c r="D77" s="11"/>
      <c r="E77" s="11"/>
      <c r="F77" s="11"/>
      <c r="G77" s="11"/>
      <c r="H77" s="23"/>
      <c r="I77" s="11"/>
      <c r="J77" s="11"/>
      <c r="K77" s="11"/>
      <c r="L77" s="23"/>
      <c r="M77" s="22" t="str">
        <f>IF(A77="","",IF(I77="Closed",IF(AND(J77&lt;&gt;"",K77&lt;&gt;"",ISNUMBER(L77),L77&gt;0,L77&lt;='Review Brief'!$B$28,COUNTIF(EvidenceTable[Evidence ID],J77)=1,COUNTIFS(EvidenceTable[Evidence ID],J77,EvidenceTable[Claim ID],B77)=1),"Closed","Verify closure"),IF(H77="","Set due date",IF(NOT(ISNUMBER(H77)),"Check due date",IF(H77&lt;'Review Brief'!$B$28,"Overdue","Scheduled")))))</f>
      </c>
      <c r="N77" s="22" t="str">
        <f>IF(COUNTA(A77:L77)=0,"",IF(A77="","Add ID; ","")&amp;IF(AND(A77&lt;&gt;"",COUNTIF(FindingsTable[Finding ID],A77)&gt;1),"Duplicate ID; ","")&amp;IF(B77="","Add claim link; ",IF(COUNTIF(ClaimsTable[Claim ID],B77)=0,"Unknown claim; ",""))&amp;IF(C77="","Set gap type; ","")&amp;IF(D77="","Describe finding; ","")&amp;IF(E77="","Set priority; ","")&amp;IF(F77="","Assign owner; ","")&amp;IF(G77="","Set action; ","")&amp;IF(H77="","Set due date; ","")&amp;IF(I77="","Set status; ","")&amp;IF(AND(I77="Closed",OR(J77="",K77="",L77="")),"Verify closure; ","")&amp;IF(AND(J77&lt;&gt;"",COUNTIFS(EvidenceTable[Evidence ID],J77,EvidenceTable[Claim ID],B77)=0),"Closure evidence not linked to claim; ","")&amp;IF(AND(I77="Closed",M77="Verify closure"),"Check closure evidence and date; ",""))</f>
      </c>
    </row>
    <row r="78" ht="46" customHeight="1">
      <c r="A78" s="11"/>
      <c r="B78" s="11"/>
      <c r="C78" s="11"/>
      <c r="D78" s="11"/>
      <c r="E78" s="11"/>
      <c r="F78" s="11"/>
      <c r="G78" s="11"/>
      <c r="H78" s="23"/>
      <c r="I78" s="11"/>
      <c r="J78" s="11"/>
      <c r="K78" s="11"/>
      <c r="L78" s="23"/>
      <c r="M78" s="22" t="str">
        <f>IF(A78="","",IF(I78="Closed",IF(AND(J78&lt;&gt;"",K78&lt;&gt;"",ISNUMBER(L78),L78&gt;0,L78&lt;='Review Brief'!$B$28,COUNTIF(EvidenceTable[Evidence ID],J78)=1,COUNTIFS(EvidenceTable[Evidence ID],J78,EvidenceTable[Claim ID],B78)=1),"Closed","Verify closure"),IF(H78="","Set due date",IF(NOT(ISNUMBER(H78)),"Check due date",IF(H78&lt;'Review Brief'!$B$28,"Overdue","Scheduled")))))</f>
      </c>
      <c r="N78" s="22" t="str">
        <f>IF(COUNTA(A78:L78)=0,"",IF(A78="","Add ID; ","")&amp;IF(AND(A78&lt;&gt;"",COUNTIF(FindingsTable[Finding ID],A78)&gt;1),"Duplicate ID; ","")&amp;IF(B78="","Add claim link; ",IF(COUNTIF(ClaimsTable[Claim ID],B78)=0,"Unknown claim; ",""))&amp;IF(C78="","Set gap type; ","")&amp;IF(D78="","Describe finding; ","")&amp;IF(E78="","Set priority; ","")&amp;IF(F78="","Assign owner; ","")&amp;IF(G78="","Set action; ","")&amp;IF(H78="","Set due date; ","")&amp;IF(I78="","Set status; ","")&amp;IF(AND(I78="Closed",OR(J78="",K78="",L78="")),"Verify closure; ","")&amp;IF(AND(J78&lt;&gt;"",COUNTIFS(EvidenceTable[Evidence ID],J78,EvidenceTable[Claim ID],B78)=0),"Closure evidence not linked to claim; ","")&amp;IF(AND(I78="Closed",M78="Verify closure"),"Check closure evidence and date; ",""))</f>
      </c>
    </row>
    <row r="79" ht="46" customHeight="1">
      <c r="A79" s="11"/>
      <c r="B79" s="11"/>
      <c r="C79" s="11"/>
      <c r="D79" s="11"/>
      <c r="E79" s="11"/>
      <c r="F79" s="11"/>
      <c r="G79" s="11"/>
      <c r="H79" s="23"/>
      <c r="I79" s="11"/>
      <c r="J79" s="11"/>
      <c r="K79" s="11"/>
      <c r="L79" s="23"/>
      <c r="M79" s="22" t="str">
        <f>IF(A79="","",IF(I79="Closed",IF(AND(J79&lt;&gt;"",K79&lt;&gt;"",ISNUMBER(L79),L79&gt;0,L79&lt;='Review Brief'!$B$28,COUNTIF(EvidenceTable[Evidence ID],J79)=1,COUNTIFS(EvidenceTable[Evidence ID],J79,EvidenceTable[Claim ID],B79)=1),"Closed","Verify closure"),IF(H79="","Set due date",IF(NOT(ISNUMBER(H79)),"Check due date",IF(H79&lt;'Review Brief'!$B$28,"Overdue","Scheduled")))))</f>
      </c>
      <c r="N79" s="22" t="str">
        <f>IF(COUNTA(A79:L79)=0,"",IF(A79="","Add ID; ","")&amp;IF(AND(A79&lt;&gt;"",COUNTIF(FindingsTable[Finding ID],A79)&gt;1),"Duplicate ID; ","")&amp;IF(B79="","Add claim link; ",IF(COUNTIF(ClaimsTable[Claim ID],B79)=0,"Unknown claim; ",""))&amp;IF(C79="","Set gap type; ","")&amp;IF(D79="","Describe finding; ","")&amp;IF(E79="","Set priority; ","")&amp;IF(F79="","Assign owner; ","")&amp;IF(G79="","Set action; ","")&amp;IF(H79="","Set due date; ","")&amp;IF(I79="","Set status; ","")&amp;IF(AND(I79="Closed",OR(J79="",K79="",L79="")),"Verify closure; ","")&amp;IF(AND(J79&lt;&gt;"",COUNTIFS(EvidenceTable[Evidence ID],J79,EvidenceTable[Claim ID],B79)=0),"Closure evidence not linked to claim; ","")&amp;IF(AND(I79="Closed",M79="Verify closure"),"Check closure evidence and date; ",""))</f>
      </c>
    </row>
    <row r="80" ht="46" customHeight="1">
      <c r="A80" s="11"/>
      <c r="B80" s="11"/>
      <c r="C80" s="11"/>
      <c r="D80" s="11"/>
      <c r="E80" s="11"/>
      <c r="F80" s="11"/>
      <c r="G80" s="11"/>
      <c r="H80" s="23"/>
      <c r="I80" s="11"/>
      <c r="J80" s="11"/>
      <c r="K80" s="11"/>
      <c r="L80" s="23"/>
      <c r="M80" s="22" t="str">
        <f>IF(A80="","",IF(I80="Closed",IF(AND(J80&lt;&gt;"",K80&lt;&gt;"",ISNUMBER(L80),L80&gt;0,L80&lt;='Review Brief'!$B$28,COUNTIF(EvidenceTable[Evidence ID],J80)=1,COUNTIFS(EvidenceTable[Evidence ID],J80,EvidenceTable[Claim ID],B80)=1),"Closed","Verify closure"),IF(H80="","Set due date",IF(NOT(ISNUMBER(H80)),"Check due date",IF(H80&lt;'Review Brief'!$B$28,"Overdue","Scheduled")))))</f>
      </c>
      <c r="N80" s="22" t="str">
        <f>IF(COUNTA(A80:L80)=0,"",IF(A80="","Add ID; ","")&amp;IF(AND(A80&lt;&gt;"",COUNTIF(FindingsTable[Finding ID],A80)&gt;1),"Duplicate ID; ","")&amp;IF(B80="","Add claim link; ",IF(COUNTIF(ClaimsTable[Claim ID],B80)=0,"Unknown claim; ",""))&amp;IF(C80="","Set gap type; ","")&amp;IF(D80="","Describe finding; ","")&amp;IF(E80="","Set priority; ","")&amp;IF(F80="","Assign owner; ","")&amp;IF(G80="","Set action; ","")&amp;IF(H80="","Set due date; ","")&amp;IF(I80="","Set status; ","")&amp;IF(AND(I80="Closed",OR(J80="",K80="",L80="")),"Verify closure; ","")&amp;IF(AND(J80&lt;&gt;"",COUNTIFS(EvidenceTable[Evidence ID],J80,EvidenceTable[Claim ID],B80)=0),"Closure evidence not linked to claim; ","")&amp;IF(AND(I80="Closed",M80="Verify closure"),"Check closure evidence and date; ",""))</f>
      </c>
    </row>
    <row r="81" ht="46" customHeight="1">
      <c r="A81" s="11"/>
      <c r="B81" s="11"/>
      <c r="C81" s="11"/>
      <c r="D81" s="11"/>
      <c r="E81" s="11"/>
      <c r="F81" s="11"/>
      <c r="G81" s="11"/>
      <c r="H81" s="23"/>
      <c r="I81" s="11"/>
      <c r="J81" s="11"/>
      <c r="K81" s="11"/>
      <c r="L81" s="23"/>
      <c r="M81" s="22" t="str">
        <f>IF(A81="","",IF(I81="Closed",IF(AND(J81&lt;&gt;"",K81&lt;&gt;"",ISNUMBER(L81),L81&gt;0,L81&lt;='Review Brief'!$B$28,COUNTIF(EvidenceTable[Evidence ID],J81)=1,COUNTIFS(EvidenceTable[Evidence ID],J81,EvidenceTable[Claim ID],B81)=1),"Closed","Verify closure"),IF(H81="","Set due date",IF(NOT(ISNUMBER(H81)),"Check due date",IF(H81&lt;'Review Brief'!$B$28,"Overdue","Scheduled")))))</f>
      </c>
      <c r="N81" s="22" t="str">
        <f>IF(COUNTA(A81:L81)=0,"",IF(A81="","Add ID; ","")&amp;IF(AND(A81&lt;&gt;"",COUNTIF(FindingsTable[Finding ID],A81)&gt;1),"Duplicate ID; ","")&amp;IF(B81="","Add claim link; ",IF(COUNTIF(ClaimsTable[Claim ID],B81)=0,"Unknown claim; ",""))&amp;IF(C81="","Set gap type; ","")&amp;IF(D81="","Describe finding; ","")&amp;IF(E81="","Set priority; ","")&amp;IF(F81="","Assign owner; ","")&amp;IF(G81="","Set action; ","")&amp;IF(H81="","Set due date; ","")&amp;IF(I81="","Set status; ","")&amp;IF(AND(I81="Closed",OR(J81="",K81="",L81="")),"Verify closure; ","")&amp;IF(AND(J81&lt;&gt;"",COUNTIFS(EvidenceTable[Evidence ID],J81,EvidenceTable[Claim ID],B81)=0),"Closure evidence not linked to claim; ","")&amp;IF(AND(I81="Closed",M81="Verify closure"),"Check closure evidence and date; ",""))</f>
      </c>
    </row>
    <row r="82" ht="46" customHeight="1">
      <c r="A82" s="11"/>
      <c r="B82" s="11"/>
      <c r="C82" s="11"/>
      <c r="D82" s="11"/>
      <c r="E82" s="11"/>
      <c r="F82" s="11"/>
      <c r="G82" s="11"/>
      <c r="H82" s="23"/>
      <c r="I82" s="11"/>
      <c r="J82" s="11"/>
      <c r="K82" s="11"/>
      <c r="L82" s="23"/>
      <c r="M82" s="22" t="str">
        <f>IF(A82="","",IF(I82="Closed",IF(AND(J82&lt;&gt;"",K82&lt;&gt;"",ISNUMBER(L82),L82&gt;0,L82&lt;='Review Brief'!$B$28,COUNTIF(EvidenceTable[Evidence ID],J82)=1,COUNTIFS(EvidenceTable[Evidence ID],J82,EvidenceTable[Claim ID],B82)=1),"Closed","Verify closure"),IF(H82="","Set due date",IF(NOT(ISNUMBER(H82)),"Check due date",IF(H82&lt;'Review Brief'!$B$28,"Overdue","Scheduled")))))</f>
      </c>
      <c r="N82" s="22" t="str">
        <f>IF(COUNTA(A82:L82)=0,"",IF(A82="","Add ID; ","")&amp;IF(AND(A82&lt;&gt;"",COUNTIF(FindingsTable[Finding ID],A82)&gt;1),"Duplicate ID; ","")&amp;IF(B82="","Add claim link; ",IF(COUNTIF(ClaimsTable[Claim ID],B82)=0,"Unknown claim; ",""))&amp;IF(C82="","Set gap type; ","")&amp;IF(D82="","Describe finding; ","")&amp;IF(E82="","Set priority; ","")&amp;IF(F82="","Assign owner; ","")&amp;IF(G82="","Set action; ","")&amp;IF(H82="","Set due date; ","")&amp;IF(I82="","Set status; ","")&amp;IF(AND(I82="Closed",OR(J82="",K82="",L82="")),"Verify closure; ","")&amp;IF(AND(J82&lt;&gt;"",COUNTIFS(EvidenceTable[Evidence ID],J82,EvidenceTable[Claim ID],B82)=0),"Closure evidence not linked to claim; ","")&amp;IF(AND(I82="Closed",M82="Verify closure"),"Check closure evidence and date; ",""))</f>
      </c>
    </row>
    <row r="83" ht="46" customHeight="1">
      <c r="A83" s="11"/>
      <c r="B83" s="11"/>
      <c r="C83" s="11"/>
      <c r="D83" s="11"/>
      <c r="E83" s="11"/>
      <c r="F83" s="11"/>
      <c r="G83" s="11"/>
      <c r="H83" s="23"/>
      <c r="I83" s="11"/>
      <c r="J83" s="11"/>
      <c r="K83" s="11"/>
      <c r="L83" s="23"/>
      <c r="M83" s="22" t="str">
        <f>IF(A83="","",IF(I83="Closed",IF(AND(J83&lt;&gt;"",K83&lt;&gt;"",ISNUMBER(L83),L83&gt;0,L83&lt;='Review Brief'!$B$28,COUNTIF(EvidenceTable[Evidence ID],J83)=1,COUNTIFS(EvidenceTable[Evidence ID],J83,EvidenceTable[Claim ID],B83)=1),"Closed","Verify closure"),IF(H83="","Set due date",IF(NOT(ISNUMBER(H83)),"Check due date",IF(H83&lt;'Review Brief'!$B$28,"Overdue","Scheduled")))))</f>
      </c>
      <c r="N83" s="22" t="str">
        <f>IF(COUNTA(A83:L83)=0,"",IF(A83="","Add ID; ","")&amp;IF(AND(A83&lt;&gt;"",COUNTIF(FindingsTable[Finding ID],A83)&gt;1),"Duplicate ID; ","")&amp;IF(B83="","Add claim link; ",IF(COUNTIF(ClaimsTable[Claim ID],B83)=0,"Unknown claim; ",""))&amp;IF(C83="","Set gap type; ","")&amp;IF(D83="","Describe finding; ","")&amp;IF(E83="","Set priority; ","")&amp;IF(F83="","Assign owner; ","")&amp;IF(G83="","Set action; ","")&amp;IF(H83="","Set due date; ","")&amp;IF(I83="","Set status; ","")&amp;IF(AND(I83="Closed",OR(J83="",K83="",L83="")),"Verify closure; ","")&amp;IF(AND(J83&lt;&gt;"",COUNTIFS(EvidenceTable[Evidence ID],J83,EvidenceTable[Claim ID],B83)=0),"Closure evidence not linked to claim; ","")&amp;IF(AND(I83="Closed",M83="Verify closure"),"Check closure evidence and date; ",""))</f>
      </c>
    </row>
    <row r="84" ht="46" customHeight="1">
      <c r="A84" s="11"/>
      <c r="B84" s="11"/>
      <c r="C84" s="11"/>
      <c r="D84" s="11"/>
      <c r="E84" s="11"/>
      <c r="F84" s="11"/>
      <c r="G84" s="11"/>
      <c r="H84" s="23"/>
      <c r="I84" s="11"/>
      <c r="J84" s="11"/>
      <c r="K84" s="11"/>
      <c r="L84" s="23"/>
      <c r="M84" s="22" t="str">
        <f>IF(A84="","",IF(I84="Closed",IF(AND(J84&lt;&gt;"",K84&lt;&gt;"",ISNUMBER(L84),L84&gt;0,L84&lt;='Review Brief'!$B$28,COUNTIF(EvidenceTable[Evidence ID],J84)=1,COUNTIFS(EvidenceTable[Evidence ID],J84,EvidenceTable[Claim ID],B84)=1),"Closed","Verify closure"),IF(H84="","Set due date",IF(NOT(ISNUMBER(H84)),"Check due date",IF(H84&lt;'Review Brief'!$B$28,"Overdue","Scheduled")))))</f>
      </c>
      <c r="N84" s="22" t="str">
        <f>IF(COUNTA(A84:L84)=0,"",IF(A84="","Add ID; ","")&amp;IF(AND(A84&lt;&gt;"",COUNTIF(FindingsTable[Finding ID],A84)&gt;1),"Duplicate ID; ","")&amp;IF(B84="","Add claim link; ",IF(COUNTIF(ClaimsTable[Claim ID],B84)=0,"Unknown claim; ",""))&amp;IF(C84="","Set gap type; ","")&amp;IF(D84="","Describe finding; ","")&amp;IF(E84="","Set priority; ","")&amp;IF(F84="","Assign owner; ","")&amp;IF(G84="","Set action; ","")&amp;IF(H84="","Set due date; ","")&amp;IF(I84="","Set status; ","")&amp;IF(AND(I84="Closed",OR(J84="",K84="",L84="")),"Verify closure; ","")&amp;IF(AND(J84&lt;&gt;"",COUNTIFS(EvidenceTable[Evidence ID],J84,EvidenceTable[Claim ID],B84)=0),"Closure evidence not linked to claim; ","")&amp;IF(AND(I84="Closed",M84="Verify closure"),"Check closure evidence and date; ",""))</f>
      </c>
    </row>
    <row r="85" ht="46" customHeight="1">
      <c r="A85" s="11"/>
      <c r="B85" s="11"/>
      <c r="C85" s="11"/>
      <c r="D85" s="11"/>
      <c r="E85" s="11"/>
      <c r="F85" s="11"/>
      <c r="G85" s="11"/>
      <c r="H85" s="23"/>
      <c r="I85" s="11"/>
      <c r="J85" s="11"/>
      <c r="K85" s="11"/>
      <c r="L85" s="23"/>
      <c r="M85" s="22" t="str">
        <f>IF(A85="","",IF(I85="Closed",IF(AND(J85&lt;&gt;"",K85&lt;&gt;"",ISNUMBER(L85),L85&gt;0,L85&lt;='Review Brief'!$B$28,COUNTIF(EvidenceTable[Evidence ID],J85)=1,COUNTIFS(EvidenceTable[Evidence ID],J85,EvidenceTable[Claim ID],B85)=1),"Closed","Verify closure"),IF(H85="","Set due date",IF(NOT(ISNUMBER(H85)),"Check due date",IF(H85&lt;'Review Brief'!$B$28,"Overdue","Scheduled")))))</f>
      </c>
      <c r="N85" s="22" t="str">
        <f>IF(COUNTA(A85:L85)=0,"",IF(A85="","Add ID; ","")&amp;IF(AND(A85&lt;&gt;"",COUNTIF(FindingsTable[Finding ID],A85)&gt;1),"Duplicate ID; ","")&amp;IF(B85="","Add claim link; ",IF(COUNTIF(ClaimsTable[Claim ID],B85)=0,"Unknown claim; ",""))&amp;IF(C85="","Set gap type; ","")&amp;IF(D85="","Describe finding; ","")&amp;IF(E85="","Set priority; ","")&amp;IF(F85="","Assign owner; ","")&amp;IF(G85="","Set action; ","")&amp;IF(H85="","Set due date; ","")&amp;IF(I85="","Set status; ","")&amp;IF(AND(I85="Closed",OR(J85="",K85="",L85="")),"Verify closure; ","")&amp;IF(AND(J85&lt;&gt;"",COUNTIFS(EvidenceTable[Evidence ID],J85,EvidenceTable[Claim ID],B85)=0),"Closure evidence not linked to claim; ","")&amp;IF(AND(I85="Closed",M85="Verify closure"),"Check closure evidence and date; ",""))</f>
      </c>
    </row>
    <row r="86" ht="46" customHeight="1">
      <c r="A86" s="11"/>
      <c r="B86" s="11"/>
      <c r="C86" s="11"/>
      <c r="D86" s="11"/>
      <c r="E86" s="11"/>
      <c r="F86" s="11"/>
      <c r="G86" s="11"/>
      <c r="H86" s="23"/>
      <c r="I86" s="11"/>
      <c r="J86" s="11"/>
      <c r="K86" s="11"/>
      <c r="L86" s="23"/>
      <c r="M86" s="22" t="str">
        <f>IF(A86="","",IF(I86="Closed",IF(AND(J86&lt;&gt;"",K86&lt;&gt;"",ISNUMBER(L86),L86&gt;0,L86&lt;='Review Brief'!$B$28,COUNTIF(EvidenceTable[Evidence ID],J86)=1,COUNTIFS(EvidenceTable[Evidence ID],J86,EvidenceTable[Claim ID],B86)=1),"Closed","Verify closure"),IF(H86="","Set due date",IF(NOT(ISNUMBER(H86)),"Check due date",IF(H86&lt;'Review Brief'!$B$28,"Overdue","Scheduled")))))</f>
      </c>
      <c r="N86" s="22" t="str">
        <f>IF(COUNTA(A86:L86)=0,"",IF(A86="","Add ID; ","")&amp;IF(AND(A86&lt;&gt;"",COUNTIF(FindingsTable[Finding ID],A86)&gt;1),"Duplicate ID; ","")&amp;IF(B86="","Add claim link; ",IF(COUNTIF(ClaimsTable[Claim ID],B86)=0,"Unknown claim; ",""))&amp;IF(C86="","Set gap type; ","")&amp;IF(D86="","Describe finding; ","")&amp;IF(E86="","Set priority; ","")&amp;IF(F86="","Assign owner; ","")&amp;IF(G86="","Set action; ","")&amp;IF(H86="","Set due date; ","")&amp;IF(I86="","Set status; ","")&amp;IF(AND(I86="Closed",OR(J86="",K86="",L86="")),"Verify closure; ","")&amp;IF(AND(J86&lt;&gt;"",COUNTIFS(EvidenceTable[Evidence ID],J86,EvidenceTable[Claim ID],B86)=0),"Closure evidence not linked to claim; ","")&amp;IF(AND(I86="Closed",M86="Verify closure"),"Check closure evidence and date; ",""))</f>
      </c>
    </row>
    <row r="87" ht="46" customHeight="1">
      <c r="A87" s="11"/>
      <c r="B87" s="11"/>
      <c r="C87" s="11"/>
      <c r="D87" s="11"/>
      <c r="E87" s="11"/>
      <c r="F87" s="11"/>
      <c r="G87" s="11"/>
      <c r="H87" s="23"/>
      <c r="I87" s="11"/>
      <c r="J87" s="11"/>
      <c r="K87" s="11"/>
      <c r="L87" s="23"/>
      <c r="M87" s="22" t="str">
        <f>IF(A87="","",IF(I87="Closed",IF(AND(J87&lt;&gt;"",K87&lt;&gt;"",ISNUMBER(L87),L87&gt;0,L87&lt;='Review Brief'!$B$28,COUNTIF(EvidenceTable[Evidence ID],J87)=1,COUNTIFS(EvidenceTable[Evidence ID],J87,EvidenceTable[Claim ID],B87)=1),"Closed","Verify closure"),IF(H87="","Set due date",IF(NOT(ISNUMBER(H87)),"Check due date",IF(H87&lt;'Review Brief'!$B$28,"Overdue","Scheduled")))))</f>
      </c>
      <c r="N87" s="22" t="str">
        <f>IF(COUNTA(A87:L87)=0,"",IF(A87="","Add ID; ","")&amp;IF(AND(A87&lt;&gt;"",COUNTIF(FindingsTable[Finding ID],A87)&gt;1),"Duplicate ID; ","")&amp;IF(B87="","Add claim link; ",IF(COUNTIF(ClaimsTable[Claim ID],B87)=0,"Unknown claim; ",""))&amp;IF(C87="","Set gap type; ","")&amp;IF(D87="","Describe finding; ","")&amp;IF(E87="","Set priority; ","")&amp;IF(F87="","Assign owner; ","")&amp;IF(G87="","Set action; ","")&amp;IF(H87="","Set due date; ","")&amp;IF(I87="","Set status; ","")&amp;IF(AND(I87="Closed",OR(J87="",K87="",L87="")),"Verify closure; ","")&amp;IF(AND(J87&lt;&gt;"",COUNTIFS(EvidenceTable[Evidence ID],J87,EvidenceTable[Claim ID],B87)=0),"Closure evidence not linked to claim; ","")&amp;IF(AND(I87="Closed",M87="Verify closure"),"Check closure evidence and date; ",""))</f>
      </c>
    </row>
    <row r="88" ht="46" customHeight="1">
      <c r="A88" s="11"/>
      <c r="B88" s="11"/>
      <c r="C88" s="11"/>
      <c r="D88" s="11"/>
      <c r="E88" s="11"/>
      <c r="F88" s="11"/>
      <c r="G88" s="11"/>
      <c r="H88" s="23"/>
      <c r="I88" s="11"/>
      <c r="J88" s="11"/>
      <c r="K88" s="11"/>
      <c r="L88" s="23"/>
      <c r="M88" s="22" t="str">
        <f>IF(A88="","",IF(I88="Closed",IF(AND(J88&lt;&gt;"",K88&lt;&gt;"",ISNUMBER(L88),L88&gt;0,L88&lt;='Review Brief'!$B$28,COUNTIF(EvidenceTable[Evidence ID],J88)=1,COUNTIFS(EvidenceTable[Evidence ID],J88,EvidenceTable[Claim ID],B88)=1),"Closed","Verify closure"),IF(H88="","Set due date",IF(NOT(ISNUMBER(H88)),"Check due date",IF(H88&lt;'Review Brief'!$B$28,"Overdue","Scheduled")))))</f>
      </c>
      <c r="N88" s="22" t="str">
        <f>IF(COUNTA(A88:L88)=0,"",IF(A88="","Add ID; ","")&amp;IF(AND(A88&lt;&gt;"",COUNTIF(FindingsTable[Finding ID],A88)&gt;1),"Duplicate ID; ","")&amp;IF(B88="","Add claim link; ",IF(COUNTIF(ClaimsTable[Claim ID],B88)=0,"Unknown claim; ",""))&amp;IF(C88="","Set gap type; ","")&amp;IF(D88="","Describe finding; ","")&amp;IF(E88="","Set priority; ","")&amp;IF(F88="","Assign owner; ","")&amp;IF(G88="","Set action; ","")&amp;IF(H88="","Set due date; ","")&amp;IF(I88="","Set status; ","")&amp;IF(AND(I88="Closed",OR(J88="",K88="",L88="")),"Verify closure; ","")&amp;IF(AND(J88&lt;&gt;"",COUNTIFS(EvidenceTable[Evidence ID],J88,EvidenceTable[Claim ID],B88)=0),"Closure evidence not linked to claim; ","")&amp;IF(AND(I88="Closed",M88="Verify closure"),"Check closure evidence and date; ",""))</f>
      </c>
    </row>
    <row r="89" ht="46" customHeight="1">
      <c r="A89" s="11"/>
      <c r="B89" s="11"/>
      <c r="C89" s="11"/>
      <c r="D89" s="11"/>
      <c r="E89" s="11"/>
      <c r="F89" s="11"/>
      <c r="G89" s="11"/>
      <c r="H89" s="23"/>
      <c r="I89" s="11"/>
      <c r="J89" s="11"/>
      <c r="K89" s="11"/>
      <c r="L89" s="23"/>
      <c r="M89" s="22" t="str">
        <f>IF(A89="","",IF(I89="Closed",IF(AND(J89&lt;&gt;"",K89&lt;&gt;"",ISNUMBER(L89),L89&gt;0,L89&lt;='Review Brief'!$B$28,COUNTIF(EvidenceTable[Evidence ID],J89)=1,COUNTIFS(EvidenceTable[Evidence ID],J89,EvidenceTable[Claim ID],B89)=1),"Closed","Verify closure"),IF(H89="","Set due date",IF(NOT(ISNUMBER(H89)),"Check due date",IF(H89&lt;'Review Brief'!$B$28,"Overdue","Scheduled")))))</f>
      </c>
      <c r="N89" s="22" t="str">
        <f>IF(COUNTA(A89:L89)=0,"",IF(A89="","Add ID; ","")&amp;IF(AND(A89&lt;&gt;"",COUNTIF(FindingsTable[Finding ID],A89)&gt;1),"Duplicate ID; ","")&amp;IF(B89="","Add claim link; ",IF(COUNTIF(ClaimsTable[Claim ID],B89)=0,"Unknown claim; ",""))&amp;IF(C89="","Set gap type; ","")&amp;IF(D89="","Describe finding; ","")&amp;IF(E89="","Set priority; ","")&amp;IF(F89="","Assign owner; ","")&amp;IF(G89="","Set action; ","")&amp;IF(H89="","Set due date; ","")&amp;IF(I89="","Set status; ","")&amp;IF(AND(I89="Closed",OR(J89="",K89="",L89="")),"Verify closure; ","")&amp;IF(AND(J89&lt;&gt;"",COUNTIFS(EvidenceTable[Evidence ID],J89,EvidenceTable[Claim ID],B89)=0),"Closure evidence not linked to claim; ","")&amp;IF(AND(I89="Closed",M89="Verify closure"),"Check closure evidence and date; ",""))</f>
      </c>
    </row>
    <row r="90" ht="46" customHeight="1">
      <c r="A90" s="11"/>
      <c r="B90" s="11"/>
      <c r="C90" s="11"/>
      <c r="D90" s="11"/>
      <c r="E90" s="11"/>
      <c r="F90" s="11"/>
      <c r="G90" s="11"/>
      <c r="H90" s="23"/>
      <c r="I90" s="11"/>
      <c r="J90" s="11"/>
      <c r="K90" s="11"/>
      <c r="L90" s="23"/>
      <c r="M90" s="22" t="str">
        <f>IF(A90="","",IF(I90="Closed",IF(AND(J90&lt;&gt;"",K90&lt;&gt;"",ISNUMBER(L90),L90&gt;0,L90&lt;='Review Brief'!$B$28,COUNTIF(EvidenceTable[Evidence ID],J90)=1,COUNTIFS(EvidenceTable[Evidence ID],J90,EvidenceTable[Claim ID],B90)=1),"Closed","Verify closure"),IF(H90="","Set due date",IF(NOT(ISNUMBER(H90)),"Check due date",IF(H90&lt;'Review Brief'!$B$28,"Overdue","Scheduled")))))</f>
      </c>
      <c r="N90" s="22" t="str">
        <f>IF(COUNTA(A90:L90)=0,"",IF(A90="","Add ID; ","")&amp;IF(AND(A90&lt;&gt;"",COUNTIF(FindingsTable[Finding ID],A90)&gt;1),"Duplicate ID; ","")&amp;IF(B90="","Add claim link; ",IF(COUNTIF(ClaimsTable[Claim ID],B90)=0,"Unknown claim; ",""))&amp;IF(C90="","Set gap type; ","")&amp;IF(D90="","Describe finding; ","")&amp;IF(E90="","Set priority; ","")&amp;IF(F90="","Assign owner; ","")&amp;IF(G90="","Set action; ","")&amp;IF(H90="","Set due date; ","")&amp;IF(I90="","Set status; ","")&amp;IF(AND(I90="Closed",OR(J90="",K90="",L90="")),"Verify closure; ","")&amp;IF(AND(J90&lt;&gt;"",COUNTIFS(EvidenceTable[Evidence ID],J90,EvidenceTable[Claim ID],B90)=0),"Closure evidence not linked to claim; ","")&amp;IF(AND(I90="Closed",M90="Verify closure"),"Check closure evidence and date; ",""))</f>
      </c>
    </row>
    <row r="91" ht="46" customHeight="1">
      <c r="A91" s="11"/>
      <c r="B91" s="11"/>
      <c r="C91" s="11"/>
      <c r="D91" s="11"/>
      <c r="E91" s="11"/>
      <c r="F91" s="11"/>
      <c r="G91" s="11"/>
      <c r="H91" s="23"/>
      <c r="I91" s="11"/>
      <c r="J91" s="11"/>
      <c r="K91" s="11"/>
      <c r="L91" s="23"/>
      <c r="M91" s="22" t="str">
        <f>IF(A91="","",IF(I91="Closed",IF(AND(J91&lt;&gt;"",K91&lt;&gt;"",ISNUMBER(L91),L91&gt;0,L91&lt;='Review Brief'!$B$28,COUNTIF(EvidenceTable[Evidence ID],J91)=1,COUNTIFS(EvidenceTable[Evidence ID],J91,EvidenceTable[Claim ID],B91)=1),"Closed","Verify closure"),IF(H91="","Set due date",IF(NOT(ISNUMBER(H91)),"Check due date",IF(H91&lt;'Review Brief'!$B$28,"Overdue","Scheduled")))))</f>
      </c>
      <c r="N91" s="22" t="str">
        <f>IF(COUNTA(A91:L91)=0,"",IF(A91="","Add ID; ","")&amp;IF(AND(A91&lt;&gt;"",COUNTIF(FindingsTable[Finding ID],A91)&gt;1),"Duplicate ID; ","")&amp;IF(B91="","Add claim link; ",IF(COUNTIF(ClaimsTable[Claim ID],B91)=0,"Unknown claim; ",""))&amp;IF(C91="","Set gap type; ","")&amp;IF(D91="","Describe finding; ","")&amp;IF(E91="","Set priority; ","")&amp;IF(F91="","Assign owner; ","")&amp;IF(G91="","Set action; ","")&amp;IF(H91="","Set due date; ","")&amp;IF(I91="","Set status; ","")&amp;IF(AND(I91="Closed",OR(J91="",K91="",L91="")),"Verify closure; ","")&amp;IF(AND(J91&lt;&gt;"",COUNTIFS(EvidenceTable[Evidence ID],J91,EvidenceTable[Claim ID],B91)=0),"Closure evidence not linked to claim; ","")&amp;IF(AND(I91="Closed",M91="Verify closure"),"Check closure evidence and date; ",""))</f>
      </c>
    </row>
    <row r="92" ht="46" customHeight="1">
      <c r="A92" s="11"/>
      <c r="B92" s="11"/>
      <c r="C92" s="11"/>
      <c r="D92" s="11"/>
      <c r="E92" s="11"/>
      <c r="F92" s="11"/>
      <c r="G92" s="11"/>
      <c r="H92" s="23"/>
      <c r="I92" s="11"/>
      <c r="J92" s="11"/>
      <c r="K92" s="11"/>
      <c r="L92" s="23"/>
      <c r="M92" s="22" t="str">
        <f>IF(A92="","",IF(I92="Closed",IF(AND(J92&lt;&gt;"",K92&lt;&gt;"",ISNUMBER(L92),L92&gt;0,L92&lt;='Review Brief'!$B$28,COUNTIF(EvidenceTable[Evidence ID],J92)=1,COUNTIFS(EvidenceTable[Evidence ID],J92,EvidenceTable[Claim ID],B92)=1),"Closed","Verify closure"),IF(H92="","Set due date",IF(NOT(ISNUMBER(H92)),"Check due date",IF(H92&lt;'Review Brief'!$B$28,"Overdue","Scheduled")))))</f>
      </c>
      <c r="N92" s="22" t="str">
        <f>IF(COUNTA(A92:L92)=0,"",IF(A92="","Add ID; ","")&amp;IF(AND(A92&lt;&gt;"",COUNTIF(FindingsTable[Finding ID],A92)&gt;1),"Duplicate ID; ","")&amp;IF(B92="","Add claim link; ",IF(COUNTIF(ClaimsTable[Claim ID],B92)=0,"Unknown claim; ",""))&amp;IF(C92="","Set gap type; ","")&amp;IF(D92="","Describe finding; ","")&amp;IF(E92="","Set priority; ","")&amp;IF(F92="","Assign owner; ","")&amp;IF(G92="","Set action; ","")&amp;IF(H92="","Set due date; ","")&amp;IF(I92="","Set status; ","")&amp;IF(AND(I92="Closed",OR(J92="",K92="",L92="")),"Verify closure; ","")&amp;IF(AND(J92&lt;&gt;"",COUNTIFS(EvidenceTable[Evidence ID],J92,EvidenceTable[Claim ID],B92)=0),"Closure evidence not linked to claim; ","")&amp;IF(AND(I92="Closed",M92="Verify closure"),"Check closure evidence and date; ",""))</f>
      </c>
    </row>
    <row r="93" ht="46" customHeight="1">
      <c r="A93" s="11"/>
      <c r="B93" s="11"/>
      <c r="C93" s="11"/>
      <c r="D93" s="11"/>
      <c r="E93" s="11"/>
      <c r="F93" s="11"/>
      <c r="G93" s="11"/>
      <c r="H93" s="23"/>
      <c r="I93" s="11"/>
      <c r="J93" s="11"/>
      <c r="K93" s="11"/>
      <c r="L93" s="23"/>
      <c r="M93" s="22" t="str">
        <f>IF(A93="","",IF(I93="Closed",IF(AND(J93&lt;&gt;"",K93&lt;&gt;"",ISNUMBER(L93),L93&gt;0,L93&lt;='Review Brief'!$B$28,COUNTIF(EvidenceTable[Evidence ID],J93)=1,COUNTIFS(EvidenceTable[Evidence ID],J93,EvidenceTable[Claim ID],B93)=1),"Closed","Verify closure"),IF(H93="","Set due date",IF(NOT(ISNUMBER(H93)),"Check due date",IF(H93&lt;'Review Brief'!$B$28,"Overdue","Scheduled")))))</f>
      </c>
      <c r="N93" s="22" t="str">
        <f>IF(COUNTA(A93:L93)=0,"",IF(A93="","Add ID; ","")&amp;IF(AND(A93&lt;&gt;"",COUNTIF(FindingsTable[Finding ID],A93)&gt;1),"Duplicate ID; ","")&amp;IF(B93="","Add claim link; ",IF(COUNTIF(ClaimsTable[Claim ID],B93)=0,"Unknown claim; ",""))&amp;IF(C93="","Set gap type; ","")&amp;IF(D93="","Describe finding; ","")&amp;IF(E93="","Set priority; ","")&amp;IF(F93="","Assign owner; ","")&amp;IF(G93="","Set action; ","")&amp;IF(H93="","Set due date; ","")&amp;IF(I93="","Set status; ","")&amp;IF(AND(I93="Closed",OR(J93="",K93="",L93="")),"Verify closure; ","")&amp;IF(AND(J93&lt;&gt;"",COUNTIFS(EvidenceTable[Evidence ID],J93,EvidenceTable[Claim ID],B93)=0),"Closure evidence not linked to claim; ","")&amp;IF(AND(I93="Closed",M93="Verify closure"),"Check closure evidence and date; ",""))</f>
      </c>
    </row>
    <row r="94" ht="46" customHeight="1">
      <c r="A94" s="11"/>
      <c r="B94" s="11"/>
      <c r="C94" s="11"/>
      <c r="D94" s="11"/>
      <c r="E94" s="11"/>
      <c r="F94" s="11"/>
      <c r="G94" s="11"/>
      <c r="H94" s="23"/>
      <c r="I94" s="11"/>
      <c r="J94" s="11"/>
      <c r="K94" s="11"/>
      <c r="L94" s="23"/>
      <c r="M94" s="22" t="str">
        <f>IF(A94="","",IF(I94="Closed",IF(AND(J94&lt;&gt;"",K94&lt;&gt;"",ISNUMBER(L94),L94&gt;0,L94&lt;='Review Brief'!$B$28,COUNTIF(EvidenceTable[Evidence ID],J94)=1,COUNTIFS(EvidenceTable[Evidence ID],J94,EvidenceTable[Claim ID],B94)=1),"Closed","Verify closure"),IF(H94="","Set due date",IF(NOT(ISNUMBER(H94)),"Check due date",IF(H94&lt;'Review Brief'!$B$28,"Overdue","Scheduled")))))</f>
      </c>
      <c r="N94" s="22" t="str">
        <f>IF(COUNTA(A94:L94)=0,"",IF(A94="","Add ID; ","")&amp;IF(AND(A94&lt;&gt;"",COUNTIF(FindingsTable[Finding ID],A94)&gt;1),"Duplicate ID; ","")&amp;IF(B94="","Add claim link; ",IF(COUNTIF(ClaimsTable[Claim ID],B94)=0,"Unknown claim; ",""))&amp;IF(C94="","Set gap type; ","")&amp;IF(D94="","Describe finding; ","")&amp;IF(E94="","Set priority; ","")&amp;IF(F94="","Assign owner; ","")&amp;IF(G94="","Set action; ","")&amp;IF(H94="","Set due date; ","")&amp;IF(I94="","Set status; ","")&amp;IF(AND(I94="Closed",OR(J94="",K94="",L94="")),"Verify closure; ","")&amp;IF(AND(J94&lt;&gt;"",COUNTIFS(EvidenceTable[Evidence ID],J94,EvidenceTable[Claim ID],B94)=0),"Closure evidence not linked to claim; ","")&amp;IF(AND(I94="Closed",M94="Verify closure"),"Check closure evidence and date; ",""))</f>
      </c>
    </row>
    <row r="95" ht="46" customHeight="1">
      <c r="A95" s="11"/>
      <c r="B95" s="11"/>
      <c r="C95" s="11"/>
      <c r="D95" s="11"/>
      <c r="E95" s="11"/>
      <c r="F95" s="11"/>
      <c r="G95" s="11"/>
      <c r="H95" s="23"/>
      <c r="I95" s="11"/>
      <c r="J95" s="11"/>
      <c r="K95" s="11"/>
      <c r="L95" s="23"/>
      <c r="M95" s="22" t="str">
        <f>IF(A95="","",IF(I95="Closed",IF(AND(J95&lt;&gt;"",K95&lt;&gt;"",ISNUMBER(L95),L95&gt;0,L95&lt;='Review Brief'!$B$28,COUNTIF(EvidenceTable[Evidence ID],J95)=1,COUNTIFS(EvidenceTable[Evidence ID],J95,EvidenceTable[Claim ID],B95)=1),"Closed","Verify closure"),IF(H95="","Set due date",IF(NOT(ISNUMBER(H95)),"Check due date",IF(H95&lt;'Review Brief'!$B$28,"Overdue","Scheduled")))))</f>
      </c>
      <c r="N95" s="22" t="str">
        <f>IF(COUNTA(A95:L95)=0,"",IF(A95="","Add ID; ","")&amp;IF(AND(A95&lt;&gt;"",COUNTIF(FindingsTable[Finding ID],A95)&gt;1),"Duplicate ID; ","")&amp;IF(B95="","Add claim link; ",IF(COUNTIF(ClaimsTable[Claim ID],B95)=0,"Unknown claim; ",""))&amp;IF(C95="","Set gap type; ","")&amp;IF(D95="","Describe finding; ","")&amp;IF(E95="","Set priority; ","")&amp;IF(F95="","Assign owner; ","")&amp;IF(G95="","Set action; ","")&amp;IF(H95="","Set due date; ","")&amp;IF(I95="","Set status; ","")&amp;IF(AND(I95="Closed",OR(J95="",K95="",L95="")),"Verify closure; ","")&amp;IF(AND(J95&lt;&gt;"",COUNTIFS(EvidenceTable[Evidence ID],J95,EvidenceTable[Claim ID],B95)=0),"Closure evidence not linked to claim; ","")&amp;IF(AND(I95="Closed",M95="Verify closure"),"Check closure evidence and date; ",""))</f>
      </c>
    </row>
    <row r="96" ht="46" customHeight="1">
      <c r="A96" s="11"/>
      <c r="B96" s="11"/>
      <c r="C96" s="11"/>
      <c r="D96" s="11"/>
      <c r="E96" s="11"/>
      <c r="F96" s="11"/>
      <c r="G96" s="11"/>
      <c r="H96" s="23"/>
      <c r="I96" s="11"/>
      <c r="J96" s="11"/>
      <c r="K96" s="11"/>
      <c r="L96" s="23"/>
      <c r="M96" s="22" t="str">
        <f>IF(A96="","",IF(I96="Closed",IF(AND(J96&lt;&gt;"",K96&lt;&gt;"",ISNUMBER(L96),L96&gt;0,L96&lt;='Review Brief'!$B$28,COUNTIF(EvidenceTable[Evidence ID],J96)=1,COUNTIFS(EvidenceTable[Evidence ID],J96,EvidenceTable[Claim ID],B96)=1),"Closed","Verify closure"),IF(H96="","Set due date",IF(NOT(ISNUMBER(H96)),"Check due date",IF(H96&lt;'Review Brief'!$B$28,"Overdue","Scheduled")))))</f>
      </c>
      <c r="N96" s="22" t="str">
        <f>IF(COUNTA(A96:L96)=0,"",IF(A96="","Add ID; ","")&amp;IF(AND(A96&lt;&gt;"",COUNTIF(FindingsTable[Finding ID],A96)&gt;1),"Duplicate ID; ","")&amp;IF(B96="","Add claim link; ",IF(COUNTIF(ClaimsTable[Claim ID],B96)=0,"Unknown claim; ",""))&amp;IF(C96="","Set gap type; ","")&amp;IF(D96="","Describe finding; ","")&amp;IF(E96="","Set priority; ","")&amp;IF(F96="","Assign owner; ","")&amp;IF(G96="","Set action; ","")&amp;IF(H96="","Set due date; ","")&amp;IF(I96="","Set status; ","")&amp;IF(AND(I96="Closed",OR(J96="",K96="",L96="")),"Verify closure; ","")&amp;IF(AND(J96&lt;&gt;"",COUNTIFS(EvidenceTable[Evidence ID],J96,EvidenceTable[Claim ID],B96)=0),"Closure evidence not linked to claim; ","")&amp;IF(AND(I96="Closed",M96="Verify closure"),"Check closure evidence and date; ",""))</f>
      </c>
    </row>
    <row r="97" ht="46" customHeight="1">
      <c r="A97" s="11"/>
      <c r="B97" s="11"/>
      <c r="C97" s="11"/>
      <c r="D97" s="11"/>
      <c r="E97" s="11"/>
      <c r="F97" s="11"/>
      <c r="G97" s="11"/>
      <c r="H97" s="23"/>
      <c r="I97" s="11"/>
      <c r="J97" s="11"/>
      <c r="K97" s="11"/>
      <c r="L97" s="23"/>
      <c r="M97" s="22" t="str">
        <f>IF(A97="","",IF(I97="Closed",IF(AND(J97&lt;&gt;"",K97&lt;&gt;"",ISNUMBER(L97),L97&gt;0,L97&lt;='Review Brief'!$B$28,COUNTIF(EvidenceTable[Evidence ID],J97)=1,COUNTIFS(EvidenceTable[Evidence ID],J97,EvidenceTable[Claim ID],B97)=1),"Closed","Verify closure"),IF(H97="","Set due date",IF(NOT(ISNUMBER(H97)),"Check due date",IF(H97&lt;'Review Brief'!$B$28,"Overdue","Scheduled")))))</f>
      </c>
      <c r="N97" s="22" t="str">
        <f>IF(COUNTA(A97:L97)=0,"",IF(A97="","Add ID; ","")&amp;IF(AND(A97&lt;&gt;"",COUNTIF(FindingsTable[Finding ID],A97)&gt;1),"Duplicate ID; ","")&amp;IF(B97="","Add claim link; ",IF(COUNTIF(ClaimsTable[Claim ID],B97)=0,"Unknown claim; ",""))&amp;IF(C97="","Set gap type; ","")&amp;IF(D97="","Describe finding; ","")&amp;IF(E97="","Set priority; ","")&amp;IF(F97="","Assign owner; ","")&amp;IF(G97="","Set action; ","")&amp;IF(H97="","Set due date; ","")&amp;IF(I97="","Set status; ","")&amp;IF(AND(I97="Closed",OR(J97="",K97="",L97="")),"Verify closure; ","")&amp;IF(AND(J97&lt;&gt;"",COUNTIFS(EvidenceTable[Evidence ID],J97,EvidenceTable[Claim ID],B97)=0),"Closure evidence not linked to claim; ","")&amp;IF(AND(I97="Closed",M97="Verify closure"),"Check closure evidence and date; ",""))</f>
      </c>
    </row>
    <row r="98" ht="46" customHeight="1">
      <c r="A98" s="11"/>
      <c r="B98" s="11"/>
      <c r="C98" s="11"/>
      <c r="D98" s="11"/>
      <c r="E98" s="11"/>
      <c r="F98" s="11"/>
      <c r="G98" s="11"/>
      <c r="H98" s="23"/>
      <c r="I98" s="11"/>
      <c r="J98" s="11"/>
      <c r="K98" s="11"/>
      <c r="L98" s="23"/>
      <c r="M98" s="22" t="str">
        <f>IF(A98="","",IF(I98="Closed",IF(AND(J98&lt;&gt;"",K98&lt;&gt;"",ISNUMBER(L98),L98&gt;0,L98&lt;='Review Brief'!$B$28,COUNTIF(EvidenceTable[Evidence ID],J98)=1,COUNTIFS(EvidenceTable[Evidence ID],J98,EvidenceTable[Claim ID],B98)=1),"Closed","Verify closure"),IF(H98="","Set due date",IF(NOT(ISNUMBER(H98)),"Check due date",IF(H98&lt;'Review Brief'!$B$28,"Overdue","Scheduled")))))</f>
      </c>
      <c r="N98" s="22" t="str">
        <f>IF(COUNTA(A98:L98)=0,"",IF(A98="","Add ID; ","")&amp;IF(AND(A98&lt;&gt;"",COUNTIF(FindingsTable[Finding ID],A98)&gt;1),"Duplicate ID; ","")&amp;IF(B98="","Add claim link; ",IF(COUNTIF(ClaimsTable[Claim ID],B98)=0,"Unknown claim; ",""))&amp;IF(C98="","Set gap type; ","")&amp;IF(D98="","Describe finding; ","")&amp;IF(E98="","Set priority; ","")&amp;IF(F98="","Assign owner; ","")&amp;IF(G98="","Set action; ","")&amp;IF(H98="","Set due date; ","")&amp;IF(I98="","Set status; ","")&amp;IF(AND(I98="Closed",OR(J98="",K98="",L98="")),"Verify closure; ","")&amp;IF(AND(J98&lt;&gt;"",COUNTIFS(EvidenceTable[Evidence ID],J98,EvidenceTable[Claim ID],B98)=0),"Closure evidence not linked to claim; ","")&amp;IF(AND(I98="Closed",M98="Verify closure"),"Check closure evidence and date; ",""))</f>
      </c>
    </row>
    <row r="99" ht="46" customHeight="1">
      <c r="A99" s="11"/>
      <c r="B99" s="11"/>
      <c r="C99" s="11"/>
      <c r="D99" s="11"/>
      <c r="E99" s="11"/>
      <c r="F99" s="11"/>
      <c r="G99" s="11"/>
      <c r="H99" s="23"/>
      <c r="I99" s="11"/>
      <c r="J99" s="11"/>
      <c r="K99" s="11"/>
      <c r="L99" s="23"/>
      <c r="M99" s="22" t="str">
        <f>IF(A99="","",IF(I99="Closed",IF(AND(J99&lt;&gt;"",K99&lt;&gt;"",ISNUMBER(L99),L99&gt;0,L99&lt;='Review Brief'!$B$28,COUNTIF(EvidenceTable[Evidence ID],J99)=1,COUNTIFS(EvidenceTable[Evidence ID],J99,EvidenceTable[Claim ID],B99)=1),"Closed","Verify closure"),IF(H99="","Set due date",IF(NOT(ISNUMBER(H99)),"Check due date",IF(H99&lt;'Review Brief'!$B$28,"Overdue","Scheduled")))))</f>
      </c>
      <c r="N99" s="22" t="str">
        <f>IF(COUNTA(A99:L99)=0,"",IF(A99="","Add ID; ","")&amp;IF(AND(A99&lt;&gt;"",COUNTIF(FindingsTable[Finding ID],A99)&gt;1),"Duplicate ID; ","")&amp;IF(B99="","Add claim link; ",IF(COUNTIF(ClaimsTable[Claim ID],B99)=0,"Unknown claim; ",""))&amp;IF(C99="","Set gap type; ","")&amp;IF(D99="","Describe finding; ","")&amp;IF(E99="","Set priority; ","")&amp;IF(F99="","Assign owner; ","")&amp;IF(G99="","Set action; ","")&amp;IF(H99="","Set due date; ","")&amp;IF(I99="","Set status; ","")&amp;IF(AND(I99="Closed",OR(J99="",K99="",L99="")),"Verify closure; ","")&amp;IF(AND(J99&lt;&gt;"",COUNTIFS(EvidenceTable[Evidence ID],J99,EvidenceTable[Claim ID],B99)=0),"Closure evidence not linked to claim; ","")&amp;IF(AND(I99="Closed",M99="Verify closure"),"Check closure evidence and date; ",""))</f>
      </c>
    </row>
    <row r="100" ht="46" customHeight="1">
      <c r="A100" s="11"/>
      <c r="B100" s="11"/>
      <c r="C100" s="11"/>
      <c r="D100" s="11"/>
      <c r="E100" s="11"/>
      <c r="F100" s="11"/>
      <c r="G100" s="11"/>
      <c r="H100" s="23"/>
      <c r="I100" s="11"/>
      <c r="J100" s="11"/>
      <c r="K100" s="11"/>
      <c r="L100" s="23"/>
      <c r="M100" s="22" t="str">
        <f>IF(A100="","",IF(I100="Closed",IF(AND(J100&lt;&gt;"",K100&lt;&gt;"",ISNUMBER(L100),L100&gt;0,L100&lt;='Review Brief'!$B$28,COUNTIF(EvidenceTable[Evidence ID],J100)=1,COUNTIFS(EvidenceTable[Evidence ID],J100,EvidenceTable[Claim ID],B100)=1),"Closed","Verify closure"),IF(H100="","Set due date",IF(NOT(ISNUMBER(H100)),"Check due date",IF(H100&lt;'Review Brief'!$B$28,"Overdue","Scheduled")))))</f>
      </c>
      <c r="N100" s="22" t="str">
        <f>IF(COUNTA(A100:L100)=0,"",IF(A100="","Add ID; ","")&amp;IF(AND(A100&lt;&gt;"",COUNTIF(FindingsTable[Finding ID],A100)&gt;1),"Duplicate ID; ","")&amp;IF(B100="","Add claim link; ",IF(COUNTIF(ClaimsTable[Claim ID],B100)=0,"Unknown claim; ",""))&amp;IF(C100="","Set gap type; ","")&amp;IF(D100="","Describe finding; ","")&amp;IF(E100="","Set priority; ","")&amp;IF(F100="","Assign owner; ","")&amp;IF(G100="","Set action; ","")&amp;IF(H100="","Set due date; ","")&amp;IF(I100="","Set status; ","")&amp;IF(AND(I100="Closed",OR(J100="",K100="",L100="")),"Verify closure; ","")&amp;IF(AND(J100&lt;&gt;"",COUNTIFS(EvidenceTable[Evidence ID],J100,EvidenceTable[Claim ID],B100)=0),"Closure evidence not linked to claim; ","")&amp;IF(AND(I100="Closed",M100="Verify closure"),"Check closure evidence and date; ",""))</f>
      </c>
    </row>
    <row r="101" ht="46" customHeight="1">
      <c r="A101" s="11"/>
      <c r="B101" s="11"/>
      <c r="C101" s="11"/>
      <c r="D101" s="11"/>
      <c r="E101" s="11"/>
      <c r="F101" s="11"/>
      <c r="G101" s="11"/>
      <c r="H101" s="23"/>
      <c r="I101" s="11"/>
      <c r="J101" s="11"/>
      <c r="K101" s="11"/>
      <c r="L101" s="23"/>
      <c r="M101" s="22" t="str">
        <f>IF(A101="","",IF(I101="Closed",IF(AND(J101&lt;&gt;"",K101&lt;&gt;"",ISNUMBER(L101),L101&gt;0,L101&lt;='Review Brief'!$B$28,COUNTIF(EvidenceTable[Evidence ID],J101)=1,COUNTIFS(EvidenceTable[Evidence ID],J101,EvidenceTable[Claim ID],B101)=1),"Closed","Verify closure"),IF(H101="","Set due date",IF(NOT(ISNUMBER(H101)),"Check due date",IF(H101&lt;'Review Brief'!$B$28,"Overdue","Scheduled")))))</f>
      </c>
      <c r="N101" s="22" t="str">
        <f>IF(COUNTA(A101:L101)=0,"",IF(A101="","Add ID; ","")&amp;IF(AND(A101&lt;&gt;"",COUNTIF(FindingsTable[Finding ID],A101)&gt;1),"Duplicate ID; ","")&amp;IF(B101="","Add claim link; ",IF(COUNTIF(ClaimsTable[Claim ID],B101)=0,"Unknown claim; ",""))&amp;IF(C101="","Set gap type; ","")&amp;IF(D101="","Describe finding; ","")&amp;IF(E101="","Set priority; ","")&amp;IF(F101="","Assign owner; ","")&amp;IF(G101="","Set action; ","")&amp;IF(H101="","Set due date; ","")&amp;IF(I101="","Set status; ","")&amp;IF(AND(I101="Closed",OR(J101="",K101="",L101="")),"Verify closure; ","")&amp;IF(AND(J101&lt;&gt;"",COUNTIFS(EvidenceTable[Evidence ID],J101,EvidenceTable[Claim ID],B101)=0),"Closure evidence not linked to claim; ","")&amp;IF(AND(I101="Closed",M101="Verify closure"),"Check closure evidence and date; ",""))</f>
      </c>
    </row>
    <row r="102" ht="46" customHeight="1">
      <c r="A102" s="11"/>
      <c r="B102" s="11"/>
      <c r="C102" s="11"/>
      <c r="D102" s="11"/>
      <c r="E102" s="11"/>
      <c r="F102" s="11"/>
      <c r="G102" s="11"/>
      <c r="H102" s="23"/>
      <c r="I102" s="11"/>
      <c r="J102" s="11"/>
      <c r="K102" s="11"/>
      <c r="L102" s="23"/>
      <c r="M102" s="22" t="str">
        <f>IF(A102="","",IF(I102="Closed",IF(AND(J102&lt;&gt;"",K102&lt;&gt;"",ISNUMBER(L102),L102&gt;0,L102&lt;='Review Brief'!$B$28,COUNTIF(EvidenceTable[Evidence ID],J102)=1,COUNTIFS(EvidenceTable[Evidence ID],J102,EvidenceTable[Claim ID],B102)=1),"Closed","Verify closure"),IF(H102="","Set due date",IF(NOT(ISNUMBER(H102)),"Check due date",IF(H102&lt;'Review Brief'!$B$28,"Overdue","Scheduled")))))</f>
      </c>
      <c r="N102" s="22" t="str">
        <f>IF(COUNTA(A102:L102)=0,"",IF(A102="","Add ID; ","")&amp;IF(AND(A102&lt;&gt;"",COUNTIF(FindingsTable[Finding ID],A102)&gt;1),"Duplicate ID; ","")&amp;IF(B102="","Add claim link; ",IF(COUNTIF(ClaimsTable[Claim ID],B102)=0,"Unknown claim; ",""))&amp;IF(C102="","Set gap type; ","")&amp;IF(D102="","Describe finding; ","")&amp;IF(E102="","Set priority; ","")&amp;IF(F102="","Assign owner; ","")&amp;IF(G102="","Set action; ","")&amp;IF(H102="","Set due date; ","")&amp;IF(I102="","Set status; ","")&amp;IF(AND(I102="Closed",OR(J102="",K102="",L102="")),"Verify closure; ","")&amp;IF(AND(J102&lt;&gt;"",COUNTIFS(EvidenceTable[Evidence ID],J102,EvidenceTable[Claim ID],B102)=0),"Closure evidence not linked to claim; ","")&amp;IF(AND(I102="Closed",M102="Verify closure"),"Check closure evidence and date; ",""))</f>
      </c>
    </row>
    <row r="103" ht="46" customHeight="1">
      <c r="A103" s="11"/>
      <c r="B103" s="11"/>
      <c r="C103" s="11"/>
      <c r="D103" s="11"/>
      <c r="E103" s="11"/>
      <c r="F103" s="11"/>
      <c r="G103" s="11"/>
      <c r="H103" s="23"/>
      <c r="I103" s="11"/>
      <c r="J103" s="11"/>
      <c r="K103" s="11"/>
      <c r="L103" s="23"/>
      <c r="M103" s="22" t="str">
        <f>IF(A103="","",IF(I103="Closed",IF(AND(J103&lt;&gt;"",K103&lt;&gt;"",ISNUMBER(L103),L103&gt;0,L103&lt;='Review Brief'!$B$28,COUNTIF(EvidenceTable[Evidence ID],J103)=1,COUNTIFS(EvidenceTable[Evidence ID],J103,EvidenceTable[Claim ID],B103)=1),"Closed","Verify closure"),IF(H103="","Set due date",IF(NOT(ISNUMBER(H103)),"Check due date",IF(H103&lt;'Review Brief'!$B$28,"Overdue","Scheduled")))))</f>
      </c>
      <c r="N103" s="22" t="str">
        <f>IF(COUNTA(A103:L103)=0,"",IF(A103="","Add ID; ","")&amp;IF(AND(A103&lt;&gt;"",COUNTIF(FindingsTable[Finding ID],A103)&gt;1),"Duplicate ID; ","")&amp;IF(B103="","Add claim link; ",IF(COUNTIF(ClaimsTable[Claim ID],B103)=0,"Unknown claim; ",""))&amp;IF(C103="","Set gap type; ","")&amp;IF(D103="","Describe finding; ","")&amp;IF(E103="","Set priority; ","")&amp;IF(F103="","Assign owner; ","")&amp;IF(G103="","Set action; ","")&amp;IF(H103="","Set due date; ","")&amp;IF(I103="","Set status; ","")&amp;IF(AND(I103="Closed",OR(J103="",K103="",L103="")),"Verify closure; ","")&amp;IF(AND(J103&lt;&gt;"",COUNTIFS(EvidenceTable[Evidence ID],J103,EvidenceTable[Claim ID],B103)=0),"Closure evidence not linked to claim; ","")&amp;IF(AND(I103="Closed",M103="Verify closure"),"Check closure evidence and date; ",""))</f>
      </c>
    </row>
    <row r="104" ht="46" customHeight="1">
      <c r="A104" s="11"/>
      <c r="B104" s="11"/>
      <c r="C104" s="11"/>
      <c r="D104" s="11"/>
      <c r="E104" s="11"/>
      <c r="F104" s="11"/>
      <c r="G104" s="11"/>
      <c r="H104" s="23"/>
      <c r="I104" s="11"/>
      <c r="J104" s="11"/>
      <c r="K104" s="11"/>
      <c r="L104" s="23"/>
      <c r="M104" s="22" t="str">
        <f>IF(A104="","",IF(I104="Closed",IF(AND(J104&lt;&gt;"",K104&lt;&gt;"",ISNUMBER(L104),L104&gt;0,L104&lt;='Review Brief'!$B$28,COUNTIF(EvidenceTable[Evidence ID],J104)=1,COUNTIFS(EvidenceTable[Evidence ID],J104,EvidenceTable[Claim ID],B104)=1),"Closed","Verify closure"),IF(H104="","Set due date",IF(NOT(ISNUMBER(H104)),"Check due date",IF(H104&lt;'Review Brief'!$B$28,"Overdue","Scheduled")))))</f>
      </c>
      <c r="N104" s="22" t="str">
        <f>IF(COUNTA(A104:L104)=0,"",IF(A104="","Add ID; ","")&amp;IF(AND(A104&lt;&gt;"",COUNTIF(FindingsTable[Finding ID],A104)&gt;1),"Duplicate ID; ","")&amp;IF(B104="","Add claim link; ",IF(COUNTIF(ClaimsTable[Claim ID],B104)=0,"Unknown claim; ",""))&amp;IF(C104="","Set gap type; ","")&amp;IF(D104="","Describe finding; ","")&amp;IF(E104="","Set priority; ","")&amp;IF(F104="","Assign owner; ","")&amp;IF(G104="","Set action; ","")&amp;IF(H104="","Set due date; ","")&amp;IF(I104="","Set status; ","")&amp;IF(AND(I104="Closed",OR(J104="",K104="",L104="")),"Verify closure; ","")&amp;IF(AND(J104&lt;&gt;"",COUNTIFS(EvidenceTable[Evidence ID],J104,EvidenceTable[Claim ID],B104)=0),"Closure evidence not linked to claim; ","")&amp;IF(AND(I104="Closed",M104="Verify closure"),"Check closure evidence and date; ",""))</f>
      </c>
    </row>
    <row r="105" ht="46" customHeight="1">
      <c r="A105" s="11"/>
      <c r="B105" s="11"/>
      <c r="C105" s="11"/>
      <c r="D105" s="11"/>
      <c r="E105" s="11"/>
      <c r="F105" s="11"/>
      <c r="G105" s="11"/>
      <c r="H105" s="23"/>
      <c r="I105" s="11"/>
      <c r="J105" s="11"/>
      <c r="K105" s="11"/>
      <c r="L105" s="23"/>
      <c r="M105" s="22" t="str">
        <f>IF(A105="","",IF(I105="Closed",IF(AND(J105&lt;&gt;"",K105&lt;&gt;"",ISNUMBER(L105),L105&gt;0,L105&lt;='Review Brief'!$B$28,COUNTIF(EvidenceTable[Evidence ID],J105)=1,COUNTIFS(EvidenceTable[Evidence ID],J105,EvidenceTable[Claim ID],B105)=1),"Closed","Verify closure"),IF(H105="","Set due date",IF(NOT(ISNUMBER(H105)),"Check due date",IF(H105&lt;'Review Brief'!$B$28,"Overdue","Scheduled")))))</f>
      </c>
      <c r="N105" s="22" t="str">
        <f>IF(COUNTA(A105:L105)=0,"",IF(A105="","Add ID; ","")&amp;IF(AND(A105&lt;&gt;"",COUNTIF(FindingsTable[Finding ID],A105)&gt;1),"Duplicate ID; ","")&amp;IF(B105="","Add claim link; ",IF(COUNTIF(ClaimsTable[Claim ID],B105)=0,"Unknown claim; ",""))&amp;IF(C105="","Set gap type; ","")&amp;IF(D105="","Describe finding; ","")&amp;IF(E105="","Set priority; ","")&amp;IF(F105="","Assign owner; ","")&amp;IF(G105="","Set action; ","")&amp;IF(H105="","Set due date; ","")&amp;IF(I105="","Set status; ","")&amp;IF(AND(I105="Closed",OR(J105="",K105="",L105="")),"Verify closure; ","")&amp;IF(AND(J105&lt;&gt;"",COUNTIFS(EvidenceTable[Evidence ID],J105,EvidenceTable[Claim ID],B105)=0),"Closure evidence not linked to claim; ","")&amp;IF(AND(I105="Closed",M105="Verify closure"),"Check closure evidence and date; ",""))</f>
      </c>
    </row>
  </sheetData>
  <mergeCells>
    <mergeCell ref="A1:H1"/>
    <mergeCell ref="A2:H2"/>
  </mergeCells>
  <conditionalFormatting sqref="N6:N105">
    <cfRule type="expression" dxfId="5" priority="1">
      <formula>LEN(N6)&gt;0</formula>
    </cfRule>
  </conditionalFormatting>
  <conditionalFormatting sqref="M6:M105">
    <cfRule type="containsText" dxfId="7" priority="2" operator="containsText" text="Overdue"/>
  </conditionalFormatting>
  <conditionalFormatting sqref="E6:E105">
    <cfRule type="containsText" dxfId="9" priority="3" operator="containsText" text="Critical"/>
  </conditionalFormatting>
  <dataValidations count="5">
    <dataValidation type="list" errorStyle="stop" allowBlank="1" showErrorMessage="1" errorTitle="Check the entry" error="Choose a listed value or enter a valid Excel date for this field." sqref="C6:C105">
      <formula1>"Missing evidence,Scope mismatch,Control failure,Test gap,Oversight failure,Dependency,Change,Other"</formula1>
    </dataValidation>
    <dataValidation type="list" errorStyle="stop" allowBlank="1" showErrorMessage="1" errorTitle="Check the entry" error="Choose a listed value or enter a valid Excel date for this field." sqref="E6:E105">
      <formula1>"Critical,High,Medium,Low"</formula1>
    </dataValidation>
    <dataValidation type="list" errorStyle="stop" allowBlank="1" showErrorMessage="1" errorTitle="Check the entry" error="Choose a listed value or enter a valid Excel date for this field." sqref="I6:I105">
      <formula1>"Open,In progress,Deferred,Closed"</formula1>
    </dataValidation>
    <dataValidation type="decimal" operator="between" allowBlank="1" showErrorMessage="1" showInputMessage="1" errorStyle="stop" errorTitle="Enter an Excel date" error="Enter a real Excel date rather than text." promptTitle="Date or timestamp" prompt="Enter a date such as 2026-10-02. Timestamps use the Review Brief timezone." sqref="H6:H105">
      <formula1>1</formula1>
      <formula2>2958465</formula2>
    </dataValidation>
    <dataValidation type="decimal" operator="between" allowBlank="1" showErrorMessage="1" showInputMessage="1" errorStyle="stop" errorTitle="Enter an Excel date" error="Enter a real Excel date rather than text." promptTitle="Date or timestamp" prompt="Enter a date such as 2026-10-02. Timestamps use the Review Brief timezone." sqref="L6:L105">
      <formula1>1</formula1>
      <formula2>2958465</formula2>
    </dataValidation>
  </dataValidations>
  <hyperlinks>
    <hyperlink ref="A3" location="'Start Here'!A1"/>
    <hyperlink ref="D3" location="'Field Guide'!A117"/>
    <hyperlink ref="G3" location="'Worked Example'!A1"/>
  </hyperlinks>
  <pageMargins left="0.7" right="0.7" top="0.75" bottom="0.75" header="0.3" footer="0.3"/>
  <tableParts count="1">
    <tablePart r:id="Rca48120c651e40eb"/>
  </tableParts>
</worksheet>
</file>

<file path=xl/worksheets/sheet10.xml><?xml version="1.0" encoding="utf-8"?>
<worksheet xmlns="http://schemas.openxmlformats.org/spreadsheetml/2006/main" xmlns:r="http://schemas.openxmlformats.org/officeDocument/2006/relationships">
  <sheetPr>
    <tabColor rgb="FF2563EB"/>
  </sheetPr>
  <sheetViews>
    <sheetView showGridLines="0" workbookViewId="0" zoomScale="100">
      <pane xSplit="2" ySplit="5" topLeftCell="C6" activePane="bottomRight" state="frozen"/>
    </sheetView>
  </sheetViews>
  <sheetFormatPr defaultRowHeight="15"/>
  <cols>
    <col min="1" max="1" width="16" hidden="0" customWidth="1"/>
    <col min="2" max="2" width="16" hidden="0" customWidth="1"/>
    <col min="3" max="3" width="28" hidden="0" customWidth="1"/>
    <col min="4" max="4" width="48" hidden="0" customWidth="1"/>
    <col min="5" max="5" width="46" hidden="0" customWidth="1"/>
    <col min="6" max="6" width="24" hidden="0" customWidth="1"/>
    <col min="7" max="7" width="18" hidden="0" customWidth="1"/>
    <col min="8" max="8" width="18" hidden="0" customWidth="1"/>
    <col min="9" max="9" width="43" hidden="0" customWidth="1"/>
    <col min="10" max="10" width="40" hidden="0" customWidth="1"/>
    <col min="11" max="11" width="46" hidden="0" customWidth="1"/>
    <col min="12" max="12" width="34" hidden="0" customWidth="1"/>
    <col min="13" max="13" width="31" hidden="0" customWidth="1"/>
    <col min="14" max="14" width="31" hidden="0" customWidth="1"/>
    <col min="15" max="15" width="31" hidden="0" customWidth="1"/>
  </cols>
  <sheetData>
    <row r="1" ht="32" customHeight="1">
      <c r="A1" s="3" t="str">
        <v>Decisions</v>
      </c>
      <c r="B1" s="63"/>
      <c r="C1" s="63"/>
      <c r="D1" s="63"/>
      <c r="E1" s="63"/>
      <c r="F1" s="63"/>
      <c r="G1" s="63"/>
      <c r="H1" s="63"/>
      <c r="I1" s="2"/>
      <c r="J1" s="2"/>
      <c r="K1" s="2"/>
      <c r="L1" s="2"/>
      <c r="M1" s="2"/>
      <c r="N1" s="2"/>
      <c r="O1" s="2"/>
    </row>
    <row r="2" ht="48" customHeight="1">
      <c r="A2" s="64" t="str">
        <v>Record authorized judgments. When a decision changes, update its row and retain earlier signed records in the evidence repository.</v>
      </c>
      <c r="B2" s="25"/>
      <c r="C2" s="25"/>
      <c r="D2" s="25"/>
      <c r="E2" s="25"/>
      <c r="F2" s="25"/>
      <c r="G2" s="25"/>
      <c r="H2" s="25"/>
      <c r="I2" s="2"/>
      <c r="J2" s="2"/>
      <c r="K2" s="2"/>
      <c r="L2" s="2"/>
      <c r="M2" s="2"/>
      <c r="N2" s="2"/>
      <c r="O2" s="2"/>
    </row>
    <row r="3" ht="32" customHeight="1">
      <c r="A3" s="5" t="str">
        <v>Start Here</v>
      </c>
      <c r="B3" s="5" t="str">
        <v>Finding links</v>
      </c>
      <c r="C3" s="5" t="str">
        <v>Decision support</v>
      </c>
      <c r="D3" s="5" t="str">
        <v>Field Guide — examples and required fields</v>
      </c>
      <c r="E3" s="2"/>
      <c r="F3" s="2"/>
      <c r="G3" s="5" t="str">
        <v>Worked Example — complete review</v>
      </c>
      <c r="H3" s="2"/>
      <c r="I3" s="2"/>
      <c r="J3" s="2"/>
      <c r="K3" s="2"/>
      <c r="L3" s="2"/>
      <c r="M3" s="2"/>
      <c r="N3" s="2"/>
      <c r="O3" s="2"/>
    </row>
    <row r="4">
      <c r="A4" s="2"/>
      <c r="B4" s="2"/>
      <c r="C4" s="2"/>
      <c r="D4" s="2"/>
      <c r="E4" s="2"/>
      <c r="F4" s="2"/>
      <c r="G4" s="2"/>
      <c r="H4" s="2"/>
      <c r="I4" s="2"/>
      <c r="J4" s="2"/>
      <c r="K4" s="2"/>
      <c r="L4" s="2"/>
      <c r="M4" s="2"/>
      <c r="N4" s="2"/>
      <c r="O4" s="2"/>
    </row>
    <row r="5" ht="42" customHeight="1">
      <c r="A5" s="9" t="str">
        <v>Decision ID</v>
      </c>
      <c r="B5" s="9" t="str">
        <v>Claim ID</v>
      </c>
      <c r="C5" s="9" t="str">
        <v>Decision</v>
      </c>
      <c r="D5" s="9" t="str">
        <v>Basis and remaining limits</v>
      </c>
      <c r="E5" s="9" t="str">
        <v>Conditions / accepted risk</v>
      </c>
      <c r="F5" s="9" t="str">
        <v>Decision owner</v>
      </c>
      <c r="G5" s="9" t="str">
        <v>Decided on</v>
      </c>
      <c r="H5" s="9" t="str">
        <v>Next review</v>
      </c>
      <c r="I5" s="9" t="str">
        <v>Reassessment triggers</v>
      </c>
      <c r="J5" s="9" t="str">
        <v>Earlier assessment reused</v>
      </c>
      <c r="K5" s="9" t="str">
        <v>Additional checking / scope gaps</v>
      </c>
      <c r="L5" s="9" t="str">
        <v>Record check (auto)</v>
      </c>
      <c r="M5" s="9" t="str">
        <v>Linked Finding IDs (auto)</v>
      </c>
      <c r="N5" s="9" t="str">
        <v>Linked Evidence IDs (auto)</v>
      </c>
      <c r="O5" s="9" t="str">
        <v>Linked Test IDs (auto)</v>
      </c>
    </row>
    <row r="6" ht="46" customHeight="1">
      <c r="A6" s="11"/>
      <c r="B6" s="11"/>
      <c r="C6" s="11"/>
      <c r="D6" s="11"/>
      <c r="E6" s="11"/>
      <c r="F6" s="11"/>
      <c r="G6" s="23"/>
      <c r="H6" s="23"/>
      <c r="I6" s="11"/>
      <c r="J6" s="11"/>
      <c r="K6" s="11"/>
      <c r="L6" s="22" t="str">
        <f>IF(COUNTA(A6:K6)=0,"",IF(A6="","Add ID; ","")&amp;IF(AND(A6&lt;&gt;"",COUNTIF(DecisionsTable[Decision ID],A6)&gt;1),"Duplicate ID; ","")&amp;IF(B6="","Add claim link; ",IF(COUNTIF(ClaimsTable[Claim ID],B6)=0,"Unknown claim; ",""))&amp;IF(C6="","Select decision; ","")&amp;IF(D6="","Record basis; ","")&amp;IF(F6="","Assign decision owner; ","")&amp;IF(G6="","Set decision date; ","")&amp;IF(H6="","Set next review; ","")&amp;IF(I6="","Set triggers; ","")&amp;IF(AND(OR(C6="Proceed with conditions",C6="Restrict"),E6=""),"State conditions; ","")&amp;IF(AND(J6&lt;&gt;"",K6=""),"Explain fresh checking; ","")&amp;IF((SUMIFS(DecisionFindingLinks[Link issues (auto)],DecisionFindingLinks[Decision ID],A6)+SUMIFS(DecisionSupportLinks[Link issues (auto)],DecisionSupportLinks[Decision ID],A6))&gt;0,"Resolve decision links; ",""))</f>
      </c>
      <c r="M6" s="22" t="str">
        <f>IF(OR(A6="",COUNTIFS(DecisionFindingLinks[Decision ID],A6,DecisionFindingLinks[Finding ID],"&lt;&gt;")=0),"",INDEX(DecisionFindingLinks[Linked findings (auto)],MATCH(A6&amp;"__"&amp;COUNTIFS(DecisionFindingLinks[Decision ID],A6,DecisionFindingLinks[Finding ID],"&lt;&gt;"),DecisionFindingLinks[Decision link key (auto)],0)))</f>
      </c>
      <c r="N6" s="22" t="str">
        <f>IF(OR(A6="",COUNTIFS(DecisionSupportLinks[Decision ID],A6,DecisionSupportLinks[Record type],"Evidence",DecisionSupportLinks[Record ID],"&lt;&gt;")=0),"",INDEX(DecisionSupportLinks[Linked IDs (auto)],MATCH(A6&amp;"__Evidence__"&amp;COUNTIFS(DecisionSupportLinks[Decision ID],A6,DecisionSupportLinks[Record type],"Evidence",DecisionSupportLinks[Record ID],"&lt;&gt;"),DecisionSupportLinks[Decision link key (auto)],0)))</f>
      </c>
      <c r="O6" s="22" t="str">
        <f>IF(OR(A6="",COUNTIFS(DecisionSupportLinks[Decision ID],A6,DecisionSupportLinks[Record type],"Test",DecisionSupportLinks[Record ID],"&lt;&gt;")=0),"",INDEX(DecisionSupportLinks[Linked IDs (auto)],MATCH(A6&amp;"__Test__"&amp;COUNTIFS(DecisionSupportLinks[Decision ID],A6,DecisionSupportLinks[Record type],"Test",DecisionSupportLinks[Record ID],"&lt;&gt;"),DecisionSupportLinks[Decision link key (auto)],0)))</f>
      </c>
    </row>
    <row r="7" ht="46" customHeight="1">
      <c r="A7" s="11"/>
      <c r="B7" s="11"/>
      <c r="C7" s="11"/>
      <c r="D7" s="11"/>
      <c r="E7" s="11"/>
      <c r="F7" s="11"/>
      <c r="G7" s="23"/>
      <c r="H7" s="23"/>
      <c r="I7" s="11"/>
      <c r="J7" s="11"/>
      <c r="K7" s="11"/>
      <c r="L7" s="22" t="str">
        <f>IF(COUNTA(A7:K7)=0,"",IF(A7="","Add ID; ","")&amp;IF(AND(A7&lt;&gt;"",COUNTIF(DecisionsTable[Decision ID],A7)&gt;1),"Duplicate ID; ","")&amp;IF(B7="","Add claim link; ",IF(COUNTIF(ClaimsTable[Claim ID],B7)=0,"Unknown claim; ",""))&amp;IF(C7="","Select decision; ","")&amp;IF(D7="","Record basis; ","")&amp;IF(F7="","Assign decision owner; ","")&amp;IF(G7="","Set decision date; ","")&amp;IF(H7="","Set next review; ","")&amp;IF(I7="","Set triggers; ","")&amp;IF(AND(OR(C7="Proceed with conditions",C7="Restrict"),E7=""),"State conditions; ","")&amp;IF(AND(J7&lt;&gt;"",K7=""),"Explain fresh checking; ","")&amp;IF((SUMIFS(DecisionFindingLinks[Link issues (auto)],DecisionFindingLinks[Decision ID],A7)+SUMIFS(DecisionSupportLinks[Link issues (auto)],DecisionSupportLinks[Decision ID],A7))&gt;0,"Resolve decision links; ",""))</f>
      </c>
      <c r="M7" s="22" t="str">
        <f>IF(OR(A7="",COUNTIFS(DecisionFindingLinks[Decision ID],A7,DecisionFindingLinks[Finding ID],"&lt;&gt;")=0),"",INDEX(DecisionFindingLinks[Linked findings (auto)],MATCH(A7&amp;"__"&amp;COUNTIFS(DecisionFindingLinks[Decision ID],A7,DecisionFindingLinks[Finding ID],"&lt;&gt;"),DecisionFindingLinks[Decision link key (auto)],0)))</f>
      </c>
      <c r="N7" s="22" t="str">
        <f>IF(OR(A7="",COUNTIFS(DecisionSupportLinks[Decision ID],A7,DecisionSupportLinks[Record type],"Evidence",DecisionSupportLinks[Record ID],"&lt;&gt;")=0),"",INDEX(DecisionSupportLinks[Linked IDs (auto)],MATCH(A7&amp;"__Evidence__"&amp;COUNTIFS(DecisionSupportLinks[Decision ID],A7,DecisionSupportLinks[Record type],"Evidence",DecisionSupportLinks[Record ID],"&lt;&gt;"),DecisionSupportLinks[Decision link key (auto)],0)))</f>
      </c>
      <c r="O7" s="22" t="str">
        <f>IF(OR(A7="",COUNTIFS(DecisionSupportLinks[Decision ID],A7,DecisionSupportLinks[Record type],"Test",DecisionSupportLinks[Record ID],"&lt;&gt;")=0),"",INDEX(DecisionSupportLinks[Linked IDs (auto)],MATCH(A7&amp;"__Test__"&amp;COUNTIFS(DecisionSupportLinks[Decision ID],A7,DecisionSupportLinks[Record type],"Test",DecisionSupportLinks[Record ID],"&lt;&gt;"),DecisionSupportLinks[Decision link key (auto)],0)))</f>
      </c>
    </row>
    <row r="8" ht="46" customHeight="1">
      <c r="A8" s="11"/>
      <c r="B8" s="11"/>
      <c r="C8" s="11"/>
      <c r="D8" s="11"/>
      <c r="E8" s="11"/>
      <c r="F8" s="11"/>
      <c r="G8" s="23"/>
      <c r="H8" s="23"/>
      <c r="I8" s="11"/>
      <c r="J8" s="11"/>
      <c r="K8" s="11"/>
      <c r="L8" s="22" t="str">
        <f>IF(COUNTA(A8:K8)=0,"",IF(A8="","Add ID; ","")&amp;IF(AND(A8&lt;&gt;"",COUNTIF(DecisionsTable[Decision ID],A8)&gt;1),"Duplicate ID; ","")&amp;IF(B8="","Add claim link; ",IF(COUNTIF(ClaimsTable[Claim ID],B8)=0,"Unknown claim; ",""))&amp;IF(C8="","Select decision; ","")&amp;IF(D8="","Record basis; ","")&amp;IF(F8="","Assign decision owner; ","")&amp;IF(G8="","Set decision date; ","")&amp;IF(H8="","Set next review; ","")&amp;IF(I8="","Set triggers; ","")&amp;IF(AND(OR(C8="Proceed with conditions",C8="Restrict"),E8=""),"State conditions; ","")&amp;IF(AND(J8&lt;&gt;"",K8=""),"Explain fresh checking; ","")&amp;IF((SUMIFS(DecisionFindingLinks[Link issues (auto)],DecisionFindingLinks[Decision ID],A8)+SUMIFS(DecisionSupportLinks[Link issues (auto)],DecisionSupportLinks[Decision ID],A8))&gt;0,"Resolve decision links; ",""))</f>
      </c>
      <c r="M8" s="22" t="str">
        <f>IF(OR(A8="",COUNTIFS(DecisionFindingLinks[Decision ID],A8,DecisionFindingLinks[Finding ID],"&lt;&gt;")=0),"",INDEX(DecisionFindingLinks[Linked findings (auto)],MATCH(A8&amp;"__"&amp;COUNTIFS(DecisionFindingLinks[Decision ID],A8,DecisionFindingLinks[Finding ID],"&lt;&gt;"),DecisionFindingLinks[Decision link key (auto)],0)))</f>
      </c>
      <c r="N8" s="22" t="str">
        <f>IF(OR(A8="",COUNTIFS(DecisionSupportLinks[Decision ID],A8,DecisionSupportLinks[Record type],"Evidence",DecisionSupportLinks[Record ID],"&lt;&gt;")=0),"",INDEX(DecisionSupportLinks[Linked IDs (auto)],MATCH(A8&amp;"__Evidence__"&amp;COUNTIFS(DecisionSupportLinks[Decision ID],A8,DecisionSupportLinks[Record type],"Evidence",DecisionSupportLinks[Record ID],"&lt;&gt;"),DecisionSupportLinks[Decision link key (auto)],0)))</f>
      </c>
      <c r="O8" s="22" t="str">
        <f>IF(OR(A8="",COUNTIFS(DecisionSupportLinks[Decision ID],A8,DecisionSupportLinks[Record type],"Test",DecisionSupportLinks[Record ID],"&lt;&gt;")=0),"",INDEX(DecisionSupportLinks[Linked IDs (auto)],MATCH(A8&amp;"__Test__"&amp;COUNTIFS(DecisionSupportLinks[Decision ID],A8,DecisionSupportLinks[Record type],"Test",DecisionSupportLinks[Record ID],"&lt;&gt;"),DecisionSupportLinks[Decision link key (auto)],0)))</f>
      </c>
    </row>
    <row r="9" ht="46" customHeight="1">
      <c r="A9" s="11"/>
      <c r="B9" s="11"/>
      <c r="C9" s="11"/>
      <c r="D9" s="11"/>
      <c r="E9" s="11"/>
      <c r="F9" s="11"/>
      <c r="G9" s="23"/>
      <c r="H9" s="23"/>
      <c r="I9" s="11"/>
      <c r="J9" s="11"/>
      <c r="K9" s="11"/>
      <c r="L9" s="22" t="str">
        <f>IF(COUNTA(A9:K9)=0,"",IF(A9="","Add ID; ","")&amp;IF(AND(A9&lt;&gt;"",COUNTIF(DecisionsTable[Decision ID],A9)&gt;1),"Duplicate ID; ","")&amp;IF(B9="","Add claim link; ",IF(COUNTIF(ClaimsTable[Claim ID],B9)=0,"Unknown claim; ",""))&amp;IF(C9="","Select decision; ","")&amp;IF(D9="","Record basis; ","")&amp;IF(F9="","Assign decision owner; ","")&amp;IF(G9="","Set decision date; ","")&amp;IF(H9="","Set next review; ","")&amp;IF(I9="","Set triggers; ","")&amp;IF(AND(OR(C9="Proceed with conditions",C9="Restrict"),E9=""),"State conditions; ","")&amp;IF(AND(J9&lt;&gt;"",K9=""),"Explain fresh checking; ","")&amp;IF((SUMIFS(DecisionFindingLinks[Link issues (auto)],DecisionFindingLinks[Decision ID],A9)+SUMIFS(DecisionSupportLinks[Link issues (auto)],DecisionSupportLinks[Decision ID],A9))&gt;0,"Resolve decision links; ",""))</f>
      </c>
      <c r="M9" s="22" t="str">
        <f>IF(OR(A9="",COUNTIFS(DecisionFindingLinks[Decision ID],A9,DecisionFindingLinks[Finding ID],"&lt;&gt;")=0),"",INDEX(DecisionFindingLinks[Linked findings (auto)],MATCH(A9&amp;"__"&amp;COUNTIFS(DecisionFindingLinks[Decision ID],A9,DecisionFindingLinks[Finding ID],"&lt;&gt;"),DecisionFindingLinks[Decision link key (auto)],0)))</f>
      </c>
      <c r="N9" s="22" t="str">
        <f>IF(OR(A9="",COUNTIFS(DecisionSupportLinks[Decision ID],A9,DecisionSupportLinks[Record type],"Evidence",DecisionSupportLinks[Record ID],"&lt;&gt;")=0),"",INDEX(DecisionSupportLinks[Linked IDs (auto)],MATCH(A9&amp;"__Evidence__"&amp;COUNTIFS(DecisionSupportLinks[Decision ID],A9,DecisionSupportLinks[Record type],"Evidence",DecisionSupportLinks[Record ID],"&lt;&gt;"),DecisionSupportLinks[Decision link key (auto)],0)))</f>
      </c>
      <c r="O9" s="22" t="str">
        <f>IF(OR(A9="",COUNTIFS(DecisionSupportLinks[Decision ID],A9,DecisionSupportLinks[Record type],"Test",DecisionSupportLinks[Record ID],"&lt;&gt;")=0),"",INDEX(DecisionSupportLinks[Linked IDs (auto)],MATCH(A9&amp;"__Test__"&amp;COUNTIFS(DecisionSupportLinks[Decision ID],A9,DecisionSupportLinks[Record type],"Test",DecisionSupportLinks[Record ID],"&lt;&gt;"),DecisionSupportLinks[Decision link key (auto)],0)))</f>
      </c>
    </row>
    <row r="10" ht="46" customHeight="1">
      <c r="A10" s="11"/>
      <c r="B10" s="11"/>
      <c r="C10" s="11"/>
      <c r="D10" s="11"/>
      <c r="E10" s="11"/>
      <c r="F10" s="11"/>
      <c r="G10" s="23"/>
      <c r="H10" s="23"/>
      <c r="I10" s="11"/>
      <c r="J10" s="11"/>
      <c r="K10" s="11"/>
      <c r="L10" s="22" t="str">
        <f>IF(COUNTA(A10:K10)=0,"",IF(A10="","Add ID; ","")&amp;IF(AND(A10&lt;&gt;"",COUNTIF(DecisionsTable[Decision ID],A10)&gt;1),"Duplicate ID; ","")&amp;IF(B10="","Add claim link; ",IF(COUNTIF(ClaimsTable[Claim ID],B10)=0,"Unknown claim; ",""))&amp;IF(C10="","Select decision; ","")&amp;IF(D10="","Record basis; ","")&amp;IF(F10="","Assign decision owner; ","")&amp;IF(G10="","Set decision date; ","")&amp;IF(H10="","Set next review; ","")&amp;IF(I10="","Set triggers; ","")&amp;IF(AND(OR(C10="Proceed with conditions",C10="Restrict"),E10=""),"State conditions; ","")&amp;IF(AND(J10&lt;&gt;"",K10=""),"Explain fresh checking; ","")&amp;IF((SUMIFS(DecisionFindingLinks[Link issues (auto)],DecisionFindingLinks[Decision ID],A10)+SUMIFS(DecisionSupportLinks[Link issues (auto)],DecisionSupportLinks[Decision ID],A10))&gt;0,"Resolve decision links; ",""))</f>
      </c>
      <c r="M10" s="22" t="str">
        <f>IF(OR(A10="",COUNTIFS(DecisionFindingLinks[Decision ID],A10,DecisionFindingLinks[Finding ID],"&lt;&gt;")=0),"",INDEX(DecisionFindingLinks[Linked findings (auto)],MATCH(A10&amp;"__"&amp;COUNTIFS(DecisionFindingLinks[Decision ID],A10,DecisionFindingLinks[Finding ID],"&lt;&gt;"),DecisionFindingLinks[Decision link key (auto)],0)))</f>
      </c>
      <c r="N10" s="22" t="str">
        <f>IF(OR(A10="",COUNTIFS(DecisionSupportLinks[Decision ID],A10,DecisionSupportLinks[Record type],"Evidence",DecisionSupportLinks[Record ID],"&lt;&gt;")=0),"",INDEX(DecisionSupportLinks[Linked IDs (auto)],MATCH(A10&amp;"__Evidence__"&amp;COUNTIFS(DecisionSupportLinks[Decision ID],A10,DecisionSupportLinks[Record type],"Evidence",DecisionSupportLinks[Record ID],"&lt;&gt;"),DecisionSupportLinks[Decision link key (auto)],0)))</f>
      </c>
      <c r="O10" s="22" t="str">
        <f>IF(OR(A10="",COUNTIFS(DecisionSupportLinks[Decision ID],A10,DecisionSupportLinks[Record type],"Test",DecisionSupportLinks[Record ID],"&lt;&gt;")=0),"",INDEX(DecisionSupportLinks[Linked IDs (auto)],MATCH(A10&amp;"__Test__"&amp;COUNTIFS(DecisionSupportLinks[Decision ID],A10,DecisionSupportLinks[Record type],"Test",DecisionSupportLinks[Record ID],"&lt;&gt;"),DecisionSupportLinks[Decision link key (auto)],0)))</f>
      </c>
    </row>
    <row r="11" ht="46" customHeight="1">
      <c r="A11" s="11"/>
      <c r="B11" s="11"/>
      <c r="C11" s="11"/>
      <c r="D11" s="11"/>
      <c r="E11" s="11"/>
      <c r="F11" s="11"/>
      <c r="G11" s="23"/>
      <c r="H11" s="23"/>
      <c r="I11" s="11"/>
      <c r="J11" s="11"/>
      <c r="K11" s="11"/>
      <c r="L11" s="22" t="str">
        <f>IF(COUNTA(A11:K11)=0,"",IF(A11="","Add ID; ","")&amp;IF(AND(A11&lt;&gt;"",COUNTIF(DecisionsTable[Decision ID],A11)&gt;1),"Duplicate ID; ","")&amp;IF(B11="","Add claim link; ",IF(COUNTIF(ClaimsTable[Claim ID],B11)=0,"Unknown claim; ",""))&amp;IF(C11="","Select decision; ","")&amp;IF(D11="","Record basis; ","")&amp;IF(F11="","Assign decision owner; ","")&amp;IF(G11="","Set decision date; ","")&amp;IF(H11="","Set next review; ","")&amp;IF(I11="","Set triggers; ","")&amp;IF(AND(OR(C11="Proceed with conditions",C11="Restrict"),E11=""),"State conditions; ","")&amp;IF(AND(J11&lt;&gt;"",K11=""),"Explain fresh checking; ","")&amp;IF((SUMIFS(DecisionFindingLinks[Link issues (auto)],DecisionFindingLinks[Decision ID],A11)+SUMIFS(DecisionSupportLinks[Link issues (auto)],DecisionSupportLinks[Decision ID],A11))&gt;0,"Resolve decision links; ",""))</f>
      </c>
      <c r="M11" s="22" t="str">
        <f>IF(OR(A11="",COUNTIFS(DecisionFindingLinks[Decision ID],A11,DecisionFindingLinks[Finding ID],"&lt;&gt;")=0),"",INDEX(DecisionFindingLinks[Linked findings (auto)],MATCH(A11&amp;"__"&amp;COUNTIFS(DecisionFindingLinks[Decision ID],A11,DecisionFindingLinks[Finding ID],"&lt;&gt;"),DecisionFindingLinks[Decision link key (auto)],0)))</f>
      </c>
      <c r="N11" s="22" t="str">
        <f>IF(OR(A11="",COUNTIFS(DecisionSupportLinks[Decision ID],A11,DecisionSupportLinks[Record type],"Evidence",DecisionSupportLinks[Record ID],"&lt;&gt;")=0),"",INDEX(DecisionSupportLinks[Linked IDs (auto)],MATCH(A11&amp;"__Evidence__"&amp;COUNTIFS(DecisionSupportLinks[Decision ID],A11,DecisionSupportLinks[Record type],"Evidence",DecisionSupportLinks[Record ID],"&lt;&gt;"),DecisionSupportLinks[Decision link key (auto)],0)))</f>
      </c>
      <c r="O11" s="22" t="str">
        <f>IF(OR(A11="",COUNTIFS(DecisionSupportLinks[Decision ID],A11,DecisionSupportLinks[Record type],"Test",DecisionSupportLinks[Record ID],"&lt;&gt;")=0),"",INDEX(DecisionSupportLinks[Linked IDs (auto)],MATCH(A11&amp;"__Test__"&amp;COUNTIFS(DecisionSupportLinks[Decision ID],A11,DecisionSupportLinks[Record type],"Test",DecisionSupportLinks[Record ID],"&lt;&gt;"),DecisionSupportLinks[Decision link key (auto)],0)))</f>
      </c>
    </row>
    <row r="12" ht="46" customHeight="1">
      <c r="A12" s="11"/>
      <c r="B12" s="11"/>
      <c r="C12" s="11"/>
      <c r="D12" s="11"/>
      <c r="E12" s="11"/>
      <c r="F12" s="11"/>
      <c r="G12" s="23"/>
      <c r="H12" s="23"/>
      <c r="I12" s="11"/>
      <c r="J12" s="11"/>
      <c r="K12" s="11"/>
      <c r="L12" s="22" t="str">
        <f>IF(COUNTA(A12:K12)=0,"",IF(A12="","Add ID; ","")&amp;IF(AND(A12&lt;&gt;"",COUNTIF(DecisionsTable[Decision ID],A12)&gt;1),"Duplicate ID; ","")&amp;IF(B12="","Add claim link; ",IF(COUNTIF(ClaimsTable[Claim ID],B12)=0,"Unknown claim; ",""))&amp;IF(C12="","Select decision; ","")&amp;IF(D12="","Record basis; ","")&amp;IF(F12="","Assign decision owner; ","")&amp;IF(G12="","Set decision date; ","")&amp;IF(H12="","Set next review; ","")&amp;IF(I12="","Set triggers; ","")&amp;IF(AND(OR(C12="Proceed with conditions",C12="Restrict"),E12=""),"State conditions; ","")&amp;IF(AND(J12&lt;&gt;"",K12=""),"Explain fresh checking; ","")&amp;IF((SUMIFS(DecisionFindingLinks[Link issues (auto)],DecisionFindingLinks[Decision ID],A12)+SUMIFS(DecisionSupportLinks[Link issues (auto)],DecisionSupportLinks[Decision ID],A12))&gt;0,"Resolve decision links; ",""))</f>
      </c>
      <c r="M12" s="22" t="str">
        <f>IF(OR(A12="",COUNTIFS(DecisionFindingLinks[Decision ID],A12,DecisionFindingLinks[Finding ID],"&lt;&gt;")=0),"",INDEX(DecisionFindingLinks[Linked findings (auto)],MATCH(A12&amp;"__"&amp;COUNTIFS(DecisionFindingLinks[Decision ID],A12,DecisionFindingLinks[Finding ID],"&lt;&gt;"),DecisionFindingLinks[Decision link key (auto)],0)))</f>
      </c>
      <c r="N12" s="22" t="str">
        <f>IF(OR(A12="",COUNTIFS(DecisionSupportLinks[Decision ID],A12,DecisionSupportLinks[Record type],"Evidence",DecisionSupportLinks[Record ID],"&lt;&gt;")=0),"",INDEX(DecisionSupportLinks[Linked IDs (auto)],MATCH(A12&amp;"__Evidence__"&amp;COUNTIFS(DecisionSupportLinks[Decision ID],A12,DecisionSupportLinks[Record type],"Evidence",DecisionSupportLinks[Record ID],"&lt;&gt;"),DecisionSupportLinks[Decision link key (auto)],0)))</f>
      </c>
      <c r="O12" s="22" t="str">
        <f>IF(OR(A12="",COUNTIFS(DecisionSupportLinks[Decision ID],A12,DecisionSupportLinks[Record type],"Test",DecisionSupportLinks[Record ID],"&lt;&gt;")=0),"",INDEX(DecisionSupportLinks[Linked IDs (auto)],MATCH(A12&amp;"__Test__"&amp;COUNTIFS(DecisionSupportLinks[Decision ID],A12,DecisionSupportLinks[Record type],"Test",DecisionSupportLinks[Record ID],"&lt;&gt;"),DecisionSupportLinks[Decision link key (auto)],0)))</f>
      </c>
    </row>
    <row r="13" ht="46" customHeight="1">
      <c r="A13" s="11"/>
      <c r="B13" s="11"/>
      <c r="C13" s="11"/>
      <c r="D13" s="11"/>
      <c r="E13" s="11"/>
      <c r="F13" s="11"/>
      <c r="G13" s="23"/>
      <c r="H13" s="23"/>
      <c r="I13" s="11"/>
      <c r="J13" s="11"/>
      <c r="K13" s="11"/>
      <c r="L13" s="22" t="str">
        <f>IF(COUNTA(A13:K13)=0,"",IF(A13="","Add ID; ","")&amp;IF(AND(A13&lt;&gt;"",COUNTIF(DecisionsTable[Decision ID],A13)&gt;1),"Duplicate ID; ","")&amp;IF(B13="","Add claim link; ",IF(COUNTIF(ClaimsTable[Claim ID],B13)=0,"Unknown claim; ",""))&amp;IF(C13="","Select decision; ","")&amp;IF(D13="","Record basis; ","")&amp;IF(F13="","Assign decision owner; ","")&amp;IF(G13="","Set decision date; ","")&amp;IF(H13="","Set next review; ","")&amp;IF(I13="","Set triggers; ","")&amp;IF(AND(OR(C13="Proceed with conditions",C13="Restrict"),E13=""),"State conditions; ","")&amp;IF(AND(J13&lt;&gt;"",K13=""),"Explain fresh checking; ","")&amp;IF((SUMIFS(DecisionFindingLinks[Link issues (auto)],DecisionFindingLinks[Decision ID],A13)+SUMIFS(DecisionSupportLinks[Link issues (auto)],DecisionSupportLinks[Decision ID],A13))&gt;0,"Resolve decision links; ",""))</f>
      </c>
      <c r="M13" s="22" t="str">
        <f>IF(OR(A13="",COUNTIFS(DecisionFindingLinks[Decision ID],A13,DecisionFindingLinks[Finding ID],"&lt;&gt;")=0),"",INDEX(DecisionFindingLinks[Linked findings (auto)],MATCH(A13&amp;"__"&amp;COUNTIFS(DecisionFindingLinks[Decision ID],A13,DecisionFindingLinks[Finding ID],"&lt;&gt;"),DecisionFindingLinks[Decision link key (auto)],0)))</f>
      </c>
      <c r="N13" s="22" t="str">
        <f>IF(OR(A13="",COUNTIFS(DecisionSupportLinks[Decision ID],A13,DecisionSupportLinks[Record type],"Evidence",DecisionSupportLinks[Record ID],"&lt;&gt;")=0),"",INDEX(DecisionSupportLinks[Linked IDs (auto)],MATCH(A13&amp;"__Evidence__"&amp;COUNTIFS(DecisionSupportLinks[Decision ID],A13,DecisionSupportLinks[Record type],"Evidence",DecisionSupportLinks[Record ID],"&lt;&gt;"),DecisionSupportLinks[Decision link key (auto)],0)))</f>
      </c>
      <c r="O13" s="22" t="str">
        <f>IF(OR(A13="",COUNTIFS(DecisionSupportLinks[Decision ID],A13,DecisionSupportLinks[Record type],"Test",DecisionSupportLinks[Record ID],"&lt;&gt;")=0),"",INDEX(DecisionSupportLinks[Linked IDs (auto)],MATCH(A13&amp;"__Test__"&amp;COUNTIFS(DecisionSupportLinks[Decision ID],A13,DecisionSupportLinks[Record type],"Test",DecisionSupportLinks[Record ID],"&lt;&gt;"),DecisionSupportLinks[Decision link key (auto)],0)))</f>
      </c>
    </row>
    <row r="14" ht="46" customHeight="1">
      <c r="A14" s="11"/>
      <c r="B14" s="11"/>
      <c r="C14" s="11"/>
      <c r="D14" s="11"/>
      <c r="E14" s="11"/>
      <c r="F14" s="11"/>
      <c r="G14" s="23"/>
      <c r="H14" s="23"/>
      <c r="I14" s="11"/>
      <c r="J14" s="11"/>
      <c r="K14" s="11"/>
      <c r="L14" s="22" t="str">
        <f>IF(COUNTA(A14:K14)=0,"",IF(A14="","Add ID; ","")&amp;IF(AND(A14&lt;&gt;"",COUNTIF(DecisionsTable[Decision ID],A14)&gt;1),"Duplicate ID; ","")&amp;IF(B14="","Add claim link; ",IF(COUNTIF(ClaimsTable[Claim ID],B14)=0,"Unknown claim; ",""))&amp;IF(C14="","Select decision; ","")&amp;IF(D14="","Record basis; ","")&amp;IF(F14="","Assign decision owner; ","")&amp;IF(G14="","Set decision date; ","")&amp;IF(H14="","Set next review; ","")&amp;IF(I14="","Set triggers; ","")&amp;IF(AND(OR(C14="Proceed with conditions",C14="Restrict"),E14=""),"State conditions; ","")&amp;IF(AND(J14&lt;&gt;"",K14=""),"Explain fresh checking; ","")&amp;IF((SUMIFS(DecisionFindingLinks[Link issues (auto)],DecisionFindingLinks[Decision ID],A14)+SUMIFS(DecisionSupportLinks[Link issues (auto)],DecisionSupportLinks[Decision ID],A14))&gt;0,"Resolve decision links; ",""))</f>
      </c>
      <c r="M14" s="22" t="str">
        <f>IF(OR(A14="",COUNTIFS(DecisionFindingLinks[Decision ID],A14,DecisionFindingLinks[Finding ID],"&lt;&gt;")=0),"",INDEX(DecisionFindingLinks[Linked findings (auto)],MATCH(A14&amp;"__"&amp;COUNTIFS(DecisionFindingLinks[Decision ID],A14,DecisionFindingLinks[Finding ID],"&lt;&gt;"),DecisionFindingLinks[Decision link key (auto)],0)))</f>
      </c>
      <c r="N14" s="22" t="str">
        <f>IF(OR(A14="",COUNTIFS(DecisionSupportLinks[Decision ID],A14,DecisionSupportLinks[Record type],"Evidence",DecisionSupportLinks[Record ID],"&lt;&gt;")=0),"",INDEX(DecisionSupportLinks[Linked IDs (auto)],MATCH(A14&amp;"__Evidence__"&amp;COUNTIFS(DecisionSupportLinks[Decision ID],A14,DecisionSupportLinks[Record type],"Evidence",DecisionSupportLinks[Record ID],"&lt;&gt;"),DecisionSupportLinks[Decision link key (auto)],0)))</f>
      </c>
      <c r="O14" s="22" t="str">
        <f>IF(OR(A14="",COUNTIFS(DecisionSupportLinks[Decision ID],A14,DecisionSupportLinks[Record type],"Test",DecisionSupportLinks[Record ID],"&lt;&gt;")=0),"",INDEX(DecisionSupportLinks[Linked IDs (auto)],MATCH(A14&amp;"__Test__"&amp;COUNTIFS(DecisionSupportLinks[Decision ID],A14,DecisionSupportLinks[Record type],"Test",DecisionSupportLinks[Record ID],"&lt;&gt;"),DecisionSupportLinks[Decision link key (auto)],0)))</f>
      </c>
    </row>
    <row r="15" ht="46" customHeight="1">
      <c r="A15" s="11"/>
      <c r="B15" s="11"/>
      <c r="C15" s="11"/>
      <c r="D15" s="11"/>
      <c r="E15" s="11"/>
      <c r="F15" s="11"/>
      <c r="G15" s="23"/>
      <c r="H15" s="23"/>
      <c r="I15" s="11"/>
      <c r="J15" s="11"/>
      <c r="K15" s="11"/>
      <c r="L15" s="22" t="str">
        <f>IF(COUNTA(A15:K15)=0,"",IF(A15="","Add ID; ","")&amp;IF(AND(A15&lt;&gt;"",COUNTIF(DecisionsTable[Decision ID],A15)&gt;1),"Duplicate ID; ","")&amp;IF(B15="","Add claim link; ",IF(COUNTIF(ClaimsTable[Claim ID],B15)=0,"Unknown claim; ",""))&amp;IF(C15="","Select decision; ","")&amp;IF(D15="","Record basis; ","")&amp;IF(F15="","Assign decision owner; ","")&amp;IF(G15="","Set decision date; ","")&amp;IF(H15="","Set next review; ","")&amp;IF(I15="","Set triggers; ","")&amp;IF(AND(OR(C15="Proceed with conditions",C15="Restrict"),E15=""),"State conditions; ","")&amp;IF(AND(J15&lt;&gt;"",K15=""),"Explain fresh checking; ","")&amp;IF((SUMIFS(DecisionFindingLinks[Link issues (auto)],DecisionFindingLinks[Decision ID],A15)+SUMIFS(DecisionSupportLinks[Link issues (auto)],DecisionSupportLinks[Decision ID],A15))&gt;0,"Resolve decision links; ",""))</f>
      </c>
      <c r="M15" s="22" t="str">
        <f>IF(OR(A15="",COUNTIFS(DecisionFindingLinks[Decision ID],A15,DecisionFindingLinks[Finding ID],"&lt;&gt;")=0),"",INDEX(DecisionFindingLinks[Linked findings (auto)],MATCH(A15&amp;"__"&amp;COUNTIFS(DecisionFindingLinks[Decision ID],A15,DecisionFindingLinks[Finding ID],"&lt;&gt;"),DecisionFindingLinks[Decision link key (auto)],0)))</f>
      </c>
      <c r="N15" s="22" t="str">
        <f>IF(OR(A15="",COUNTIFS(DecisionSupportLinks[Decision ID],A15,DecisionSupportLinks[Record type],"Evidence",DecisionSupportLinks[Record ID],"&lt;&gt;")=0),"",INDEX(DecisionSupportLinks[Linked IDs (auto)],MATCH(A15&amp;"__Evidence__"&amp;COUNTIFS(DecisionSupportLinks[Decision ID],A15,DecisionSupportLinks[Record type],"Evidence",DecisionSupportLinks[Record ID],"&lt;&gt;"),DecisionSupportLinks[Decision link key (auto)],0)))</f>
      </c>
      <c r="O15" s="22" t="str">
        <f>IF(OR(A15="",COUNTIFS(DecisionSupportLinks[Decision ID],A15,DecisionSupportLinks[Record type],"Test",DecisionSupportLinks[Record ID],"&lt;&gt;")=0),"",INDEX(DecisionSupportLinks[Linked IDs (auto)],MATCH(A15&amp;"__Test__"&amp;COUNTIFS(DecisionSupportLinks[Decision ID],A15,DecisionSupportLinks[Record type],"Test",DecisionSupportLinks[Record ID],"&lt;&gt;"),DecisionSupportLinks[Decision link key (auto)],0)))</f>
      </c>
    </row>
    <row r="16" ht="46" customHeight="1">
      <c r="A16" s="11"/>
      <c r="B16" s="11"/>
      <c r="C16" s="11"/>
      <c r="D16" s="11"/>
      <c r="E16" s="11"/>
      <c r="F16" s="11"/>
      <c r="G16" s="23"/>
      <c r="H16" s="23"/>
      <c r="I16" s="11"/>
      <c r="J16" s="11"/>
      <c r="K16" s="11"/>
      <c r="L16" s="22" t="str">
        <f>IF(COUNTA(A16:K16)=0,"",IF(A16="","Add ID; ","")&amp;IF(AND(A16&lt;&gt;"",COUNTIF(DecisionsTable[Decision ID],A16)&gt;1),"Duplicate ID; ","")&amp;IF(B16="","Add claim link; ",IF(COUNTIF(ClaimsTable[Claim ID],B16)=0,"Unknown claim; ",""))&amp;IF(C16="","Select decision; ","")&amp;IF(D16="","Record basis; ","")&amp;IF(F16="","Assign decision owner; ","")&amp;IF(G16="","Set decision date; ","")&amp;IF(H16="","Set next review; ","")&amp;IF(I16="","Set triggers; ","")&amp;IF(AND(OR(C16="Proceed with conditions",C16="Restrict"),E16=""),"State conditions; ","")&amp;IF(AND(J16&lt;&gt;"",K16=""),"Explain fresh checking; ","")&amp;IF((SUMIFS(DecisionFindingLinks[Link issues (auto)],DecisionFindingLinks[Decision ID],A16)+SUMIFS(DecisionSupportLinks[Link issues (auto)],DecisionSupportLinks[Decision ID],A16))&gt;0,"Resolve decision links; ",""))</f>
      </c>
      <c r="M16" s="22" t="str">
        <f>IF(OR(A16="",COUNTIFS(DecisionFindingLinks[Decision ID],A16,DecisionFindingLinks[Finding ID],"&lt;&gt;")=0),"",INDEX(DecisionFindingLinks[Linked findings (auto)],MATCH(A16&amp;"__"&amp;COUNTIFS(DecisionFindingLinks[Decision ID],A16,DecisionFindingLinks[Finding ID],"&lt;&gt;"),DecisionFindingLinks[Decision link key (auto)],0)))</f>
      </c>
      <c r="N16" s="22" t="str">
        <f>IF(OR(A16="",COUNTIFS(DecisionSupportLinks[Decision ID],A16,DecisionSupportLinks[Record type],"Evidence",DecisionSupportLinks[Record ID],"&lt;&gt;")=0),"",INDEX(DecisionSupportLinks[Linked IDs (auto)],MATCH(A16&amp;"__Evidence__"&amp;COUNTIFS(DecisionSupportLinks[Decision ID],A16,DecisionSupportLinks[Record type],"Evidence",DecisionSupportLinks[Record ID],"&lt;&gt;"),DecisionSupportLinks[Decision link key (auto)],0)))</f>
      </c>
      <c r="O16" s="22" t="str">
        <f>IF(OR(A16="",COUNTIFS(DecisionSupportLinks[Decision ID],A16,DecisionSupportLinks[Record type],"Test",DecisionSupportLinks[Record ID],"&lt;&gt;")=0),"",INDEX(DecisionSupportLinks[Linked IDs (auto)],MATCH(A16&amp;"__Test__"&amp;COUNTIFS(DecisionSupportLinks[Decision ID],A16,DecisionSupportLinks[Record type],"Test",DecisionSupportLinks[Record ID],"&lt;&gt;"),DecisionSupportLinks[Decision link key (auto)],0)))</f>
      </c>
    </row>
    <row r="17" ht="46" customHeight="1">
      <c r="A17" s="11"/>
      <c r="B17" s="11"/>
      <c r="C17" s="11"/>
      <c r="D17" s="11"/>
      <c r="E17" s="11"/>
      <c r="F17" s="11"/>
      <c r="G17" s="23"/>
      <c r="H17" s="23"/>
      <c r="I17" s="11"/>
      <c r="J17" s="11"/>
      <c r="K17" s="11"/>
      <c r="L17" s="22" t="str">
        <f>IF(COUNTA(A17:K17)=0,"",IF(A17="","Add ID; ","")&amp;IF(AND(A17&lt;&gt;"",COUNTIF(DecisionsTable[Decision ID],A17)&gt;1),"Duplicate ID; ","")&amp;IF(B17="","Add claim link; ",IF(COUNTIF(ClaimsTable[Claim ID],B17)=0,"Unknown claim; ",""))&amp;IF(C17="","Select decision; ","")&amp;IF(D17="","Record basis; ","")&amp;IF(F17="","Assign decision owner; ","")&amp;IF(G17="","Set decision date; ","")&amp;IF(H17="","Set next review; ","")&amp;IF(I17="","Set triggers; ","")&amp;IF(AND(OR(C17="Proceed with conditions",C17="Restrict"),E17=""),"State conditions; ","")&amp;IF(AND(J17&lt;&gt;"",K17=""),"Explain fresh checking; ","")&amp;IF((SUMIFS(DecisionFindingLinks[Link issues (auto)],DecisionFindingLinks[Decision ID],A17)+SUMIFS(DecisionSupportLinks[Link issues (auto)],DecisionSupportLinks[Decision ID],A17))&gt;0,"Resolve decision links; ",""))</f>
      </c>
      <c r="M17" s="22" t="str">
        <f>IF(OR(A17="",COUNTIFS(DecisionFindingLinks[Decision ID],A17,DecisionFindingLinks[Finding ID],"&lt;&gt;")=0),"",INDEX(DecisionFindingLinks[Linked findings (auto)],MATCH(A17&amp;"__"&amp;COUNTIFS(DecisionFindingLinks[Decision ID],A17,DecisionFindingLinks[Finding ID],"&lt;&gt;"),DecisionFindingLinks[Decision link key (auto)],0)))</f>
      </c>
      <c r="N17" s="22" t="str">
        <f>IF(OR(A17="",COUNTIFS(DecisionSupportLinks[Decision ID],A17,DecisionSupportLinks[Record type],"Evidence",DecisionSupportLinks[Record ID],"&lt;&gt;")=0),"",INDEX(DecisionSupportLinks[Linked IDs (auto)],MATCH(A17&amp;"__Evidence__"&amp;COUNTIFS(DecisionSupportLinks[Decision ID],A17,DecisionSupportLinks[Record type],"Evidence",DecisionSupportLinks[Record ID],"&lt;&gt;"),DecisionSupportLinks[Decision link key (auto)],0)))</f>
      </c>
      <c r="O17" s="22" t="str">
        <f>IF(OR(A17="",COUNTIFS(DecisionSupportLinks[Decision ID],A17,DecisionSupportLinks[Record type],"Test",DecisionSupportLinks[Record ID],"&lt;&gt;")=0),"",INDEX(DecisionSupportLinks[Linked IDs (auto)],MATCH(A17&amp;"__Test__"&amp;COUNTIFS(DecisionSupportLinks[Decision ID],A17,DecisionSupportLinks[Record type],"Test",DecisionSupportLinks[Record ID],"&lt;&gt;"),DecisionSupportLinks[Decision link key (auto)],0)))</f>
      </c>
    </row>
    <row r="18" ht="46" customHeight="1">
      <c r="A18" s="11"/>
      <c r="B18" s="11"/>
      <c r="C18" s="11"/>
      <c r="D18" s="11"/>
      <c r="E18" s="11"/>
      <c r="F18" s="11"/>
      <c r="G18" s="23"/>
      <c r="H18" s="23"/>
      <c r="I18" s="11"/>
      <c r="J18" s="11"/>
      <c r="K18" s="11"/>
      <c r="L18" s="22" t="str">
        <f>IF(COUNTA(A18:K18)=0,"",IF(A18="","Add ID; ","")&amp;IF(AND(A18&lt;&gt;"",COUNTIF(DecisionsTable[Decision ID],A18)&gt;1),"Duplicate ID; ","")&amp;IF(B18="","Add claim link; ",IF(COUNTIF(ClaimsTable[Claim ID],B18)=0,"Unknown claim; ",""))&amp;IF(C18="","Select decision; ","")&amp;IF(D18="","Record basis; ","")&amp;IF(F18="","Assign decision owner; ","")&amp;IF(G18="","Set decision date; ","")&amp;IF(H18="","Set next review; ","")&amp;IF(I18="","Set triggers; ","")&amp;IF(AND(OR(C18="Proceed with conditions",C18="Restrict"),E18=""),"State conditions; ","")&amp;IF(AND(J18&lt;&gt;"",K18=""),"Explain fresh checking; ","")&amp;IF((SUMIFS(DecisionFindingLinks[Link issues (auto)],DecisionFindingLinks[Decision ID],A18)+SUMIFS(DecisionSupportLinks[Link issues (auto)],DecisionSupportLinks[Decision ID],A18))&gt;0,"Resolve decision links; ",""))</f>
      </c>
      <c r="M18" s="22" t="str">
        <f>IF(OR(A18="",COUNTIFS(DecisionFindingLinks[Decision ID],A18,DecisionFindingLinks[Finding ID],"&lt;&gt;")=0),"",INDEX(DecisionFindingLinks[Linked findings (auto)],MATCH(A18&amp;"__"&amp;COUNTIFS(DecisionFindingLinks[Decision ID],A18,DecisionFindingLinks[Finding ID],"&lt;&gt;"),DecisionFindingLinks[Decision link key (auto)],0)))</f>
      </c>
      <c r="N18" s="22" t="str">
        <f>IF(OR(A18="",COUNTIFS(DecisionSupportLinks[Decision ID],A18,DecisionSupportLinks[Record type],"Evidence",DecisionSupportLinks[Record ID],"&lt;&gt;")=0),"",INDEX(DecisionSupportLinks[Linked IDs (auto)],MATCH(A18&amp;"__Evidence__"&amp;COUNTIFS(DecisionSupportLinks[Decision ID],A18,DecisionSupportLinks[Record type],"Evidence",DecisionSupportLinks[Record ID],"&lt;&gt;"),DecisionSupportLinks[Decision link key (auto)],0)))</f>
      </c>
      <c r="O18" s="22" t="str">
        <f>IF(OR(A18="",COUNTIFS(DecisionSupportLinks[Decision ID],A18,DecisionSupportLinks[Record type],"Test",DecisionSupportLinks[Record ID],"&lt;&gt;")=0),"",INDEX(DecisionSupportLinks[Linked IDs (auto)],MATCH(A18&amp;"__Test__"&amp;COUNTIFS(DecisionSupportLinks[Decision ID],A18,DecisionSupportLinks[Record type],"Test",DecisionSupportLinks[Record ID],"&lt;&gt;"),DecisionSupportLinks[Decision link key (auto)],0)))</f>
      </c>
    </row>
    <row r="19" ht="46" customHeight="1">
      <c r="A19" s="11"/>
      <c r="B19" s="11"/>
      <c r="C19" s="11"/>
      <c r="D19" s="11"/>
      <c r="E19" s="11"/>
      <c r="F19" s="11"/>
      <c r="G19" s="23"/>
      <c r="H19" s="23"/>
      <c r="I19" s="11"/>
      <c r="J19" s="11"/>
      <c r="K19" s="11"/>
      <c r="L19" s="22" t="str">
        <f>IF(COUNTA(A19:K19)=0,"",IF(A19="","Add ID; ","")&amp;IF(AND(A19&lt;&gt;"",COUNTIF(DecisionsTable[Decision ID],A19)&gt;1),"Duplicate ID; ","")&amp;IF(B19="","Add claim link; ",IF(COUNTIF(ClaimsTable[Claim ID],B19)=0,"Unknown claim; ",""))&amp;IF(C19="","Select decision; ","")&amp;IF(D19="","Record basis; ","")&amp;IF(F19="","Assign decision owner; ","")&amp;IF(G19="","Set decision date; ","")&amp;IF(H19="","Set next review; ","")&amp;IF(I19="","Set triggers; ","")&amp;IF(AND(OR(C19="Proceed with conditions",C19="Restrict"),E19=""),"State conditions; ","")&amp;IF(AND(J19&lt;&gt;"",K19=""),"Explain fresh checking; ","")&amp;IF((SUMIFS(DecisionFindingLinks[Link issues (auto)],DecisionFindingLinks[Decision ID],A19)+SUMIFS(DecisionSupportLinks[Link issues (auto)],DecisionSupportLinks[Decision ID],A19))&gt;0,"Resolve decision links; ",""))</f>
      </c>
      <c r="M19" s="22" t="str">
        <f>IF(OR(A19="",COUNTIFS(DecisionFindingLinks[Decision ID],A19,DecisionFindingLinks[Finding ID],"&lt;&gt;")=0),"",INDEX(DecisionFindingLinks[Linked findings (auto)],MATCH(A19&amp;"__"&amp;COUNTIFS(DecisionFindingLinks[Decision ID],A19,DecisionFindingLinks[Finding ID],"&lt;&gt;"),DecisionFindingLinks[Decision link key (auto)],0)))</f>
      </c>
      <c r="N19" s="22" t="str">
        <f>IF(OR(A19="",COUNTIFS(DecisionSupportLinks[Decision ID],A19,DecisionSupportLinks[Record type],"Evidence",DecisionSupportLinks[Record ID],"&lt;&gt;")=0),"",INDEX(DecisionSupportLinks[Linked IDs (auto)],MATCH(A19&amp;"__Evidence__"&amp;COUNTIFS(DecisionSupportLinks[Decision ID],A19,DecisionSupportLinks[Record type],"Evidence",DecisionSupportLinks[Record ID],"&lt;&gt;"),DecisionSupportLinks[Decision link key (auto)],0)))</f>
      </c>
      <c r="O19" s="22" t="str">
        <f>IF(OR(A19="",COUNTIFS(DecisionSupportLinks[Decision ID],A19,DecisionSupportLinks[Record type],"Test",DecisionSupportLinks[Record ID],"&lt;&gt;")=0),"",INDEX(DecisionSupportLinks[Linked IDs (auto)],MATCH(A19&amp;"__Test__"&amp;COUNTIFS(DecisionSupportLinks[Decision ID],A19,DecisionSupportLinks[Record type],"Test",DecisionSupportLinks[Record ID],"&lt;&gt;"),DecisionSupportLinks[Decision link key (auto)],0)))</f>
      </c>
    </row>
    <row r="20" ht="46" customHeight="1">
      <c r="A20" s="11"/>
      <c r="B20" s="11"/>
      <c r="C20" s="11"/>
      <c r="D20" s="11"/>
      <c r="E20" s="11"/>
      <c r="F20" s="11"/>
      <c r="G20" s="23"/>
      <c r="H20" s="23"/>
      <c r="I20" s="11"/>
      <c r="J20" s="11"/>
      <c r="K20" s="11"/>
      <c r="L20" s="22" t="str">
        <f>IF(COUNTA(A20:K20)=0,"",IF(A20="","Add ID; ","")&amp;IF(AND(A20&lt;&gt;"",COUNTIF(DecisionsTable[Decision ID],A20)&gt;1),"Duplicate ID; ","")&amp;IF(B20="","Add claim link; ",IF(COUNTIF(ClaimsTable[Claim ID],B20)=0,"Unknown claim; ",""))&amp;IF(C20="","Select decision; ","")&amp;IF(D20="","Record basis; ","")&amp;IF(F20="","Assign decision owner; ","")&amp;IF(G20="","Set decision date; ","")&amp;IF(H20="","Set next review; ","")&amp;IF(I20="","Set triggers; ","")&amp;IF(AND(OR(C20="Proceed with conditions",C20="Restrict"),E20=""),"State conditions; ","")&amp;IF(AND(J20&lt;&gt;"",K20=""),"Explain fresh checking; ","")&amp;IF((SUMIFS(DecisionFindingLinks[Link issues (auto)],DecisionFindingLinks[Decision ID],A20)+SUMIFS(DecisionSupportLinks[Link issues (auto)],DecisionSupportLinks[Decision ID],A20))&gt;0,"Resolve decision links; ",""))</f>
      </c>
      <c r="M20" s="22" t="str">
        <f>IF(OR(A20="",COUNTIFS(DecisionFindingLinks[Decision ID],A20,DecisionFindingLinks[Finding ID],"&lt;&gt;")=0),"",INDEX(DecisionFindingLinks[Linked findings (auto)],MATCH(A20&amp;"__"&amp;COUNTIFS(DecisionFindingLinks[Decision ID],A20,DecisionFindingLinks[Finding ID],"&lt;&gt;"),DecisionFindingLinks[Decision link key (auto)],0)))</f>
      </c>
      <c r="N20" s="22" t="str">
        <f>IF(OR(A20="",COUNTIFS(DecisionSupportLinks[Decision ID],A20,DecisionSupportLinks[Record type],"Evidence",DecisionSupportLinks[Record ID],"&lt;&gt;")=0),"",INDEX(DecisionSupportLinks[Linked IDs (auto)],MATCH(A20&amp;"__Evidence__"&amp;COUNTIFS(DecisionSupportLinks[Decision ID],A20,DecisionSupportLinks[Record type],"Evidence",DecisionSupportLinks[Record ID],"&lt;&gt;"),DecisionSupportLinks[Decision link key (auto)],0)))</f>
      </c>
      <c r="O20" s="22" t="str">
        <f>IF(OR(A20="",COUNTIFS(DecisionSupportLinks[Decision ID],A20,DecisionSupportLinks[Record type],"Test",DecisionSupportLinks[Record ID],"&lt;&gt;")=0),"",INDEX(DecisionSupportLinks[Linked IDs (auto)],MATCH(A20&amp;"__Test__"&amp;COUNTIFS(DecisionSupportLinks[Decision ID],A20,DecisionSupportLinks[Record type],"Test",DecisionSupportLinks[Record ID],"&lt;&gt;"),DecisionSupportLinks[Decision link key (auto)],0)))</f>
      </c>
    </row>
    <row r="21" ht="46" customHeight="1">
      <c r="A21" s="11"/>
      <c r="B21" s="11"/>
      <c r="C21" s="11"/>
      <c r="D21" s="11"/>
      <c r="E21" s="11"/>
      <c r="F21" s="11"/>
      <c r="G21" s="23"/>
      <c r="H21" s="23"/>
      <c r="I21" s="11"/>
      <c r="J21" s="11"/>
      <c r="K21" s="11"/>
      <c r="L21" s="22" t="str">
        <f>IF(COUNTA(A21:K21)=0,"",IF(A21="","Add ID; ","")&amp;IF(AND(A21&lt;&gt;"",COUNTIF(DecisionsTable[Decision ID],A21)&gt;1),"Duplicate ID; ","")&amp;IF(B21="","Add claim link; ",IF(COUNTIF(ClaimsTable[Claim ID],B21)=0,"Unknown claim; ",""))&amp;IF(C21="","Select decision; ","")&amp;IF(D21="","Record basis; ","")&amp;IF(F21="","Assign decision owner; ","")&amp;IF(G21="","Set decision date; ","")&amp;IF(H21="","Set next review; ","")&amp;IF(I21="","Set triggers; ","")&amp;IF(AND(OR(C21="Proceed with conditions",C21="Restrict"),E21=""),"State conditions; ","")&amp;IF(AND(J21&lt;&gt;"",K21=""),"Explain fresh checking; ","")&amp;IF((SUMIFS(DecisionFindingLinks[Link issues (auto)],DecisionFindingLinks[Decision ID],A21)+SUMIFS(DecisionSupportLinks[Link issues (auto)],DecisionSupportLinks[Decision ID],A21))&gt;0,"Resolve decision links; ",""))</f>
      </c>
      <c r="M21" s="22" t="str">
        <f>IF(OR(A21="",COUNTIFS(DecisionFindingLinks[Decision ID],A21,DecisionFindingLinks[Finding ID],"&lt;&gt;")=0),"",INDEX(DecisionFindingLinks[Linked findings (auto)],MATCH(A21&amp;"__"&amp;COUNTIFS(DecisionFindingLinks[Decision ID],A21,DecisionFindingLinks[Finding ID],"&lt;&gt;"),DecisionFindingLinks[Decision link key (auto)],0)))</f>
      </c>
      <c r="N21" s="22" t="str">
        <f>IF(OR(A21="",COUNTIFS(DecisionSupportLinks[Decision ID],A21,DecisionSupportLinks[Record type],"Evidence",DecisionSupportLinks[Record ID],"&lt;&gt;")=0),"",INDEX(DecisionSupportLinks[Linked IDs (auto)],MATCH(A21&amp;"__Evidence__"&amp;COUNTIFS(DecisionSupportLinks[Decision ID],A21,DecisionSupportLinks[Record type],"Evidence",DecisionSupportLinks[Record ID],"&lt;&gt;"),DecisionSupportLinks[Decision link key (auto)],0)))</f>
      </c>
      <c r="O21" s="22" t="str">
        <f>IF(OR(A21="",COUNTIFS(DecisionSupportLinks[Decision ID],A21,DecisionSupportLinks[Record type],"Test",DecisionSupportLinks[Record ID],"&lt;&gt;")=0),"",INDEX(DecisionSupportLinks[Linked IDs (auto)],MATCH(A21&amp;"__Test__"&amp;COUNTIFS(DecisionSupportLinks[Decision ID],A21,DecisionSupportLinks[Record type],"Test",DecisionSupportLinks[Record ID],"&lt;&gt;"),DecisionSupportLinks[Decision link key (auto)],0)))</f>
      </c>
    </row>
    <row r="22" ht="46" customHeight="1">
      <c r="A22" s="11"/>
      <c r="B22" s="11"/>
      <c r="C22" s="11"/>
      <c r="D22" s="11"/>
      <c r="E22" s="11"/>
      <c r="F22" s="11"/>
      <c r="G22" s="23"/>
      <c r="H22" s="23"/>
      <c r="I22" s="11"/>
      <c r="J22" s="11"/>
      <c r="K22" s="11"/>
      <c r="L22" s="22" t="str">
        <f>IF(COUNTA(A22:K22)=0,"",IF(A22="","Add ID; ","")&amp;IF(AND(A22&lt;&gt;"",COUNTIF(DecisionsTable[Decision ID],A22)&gt;1),"Duplicate ID; ","")&amp;IF(B22="","Add claim link; ",IF(COUNTIF(ClaimsTable[Claim ID],B22)=0,"Unknown claim; ",""))&amp;IF(C22="","Select decision; ","")&amp;IF(D22="","Record basis; ","")&amp;IF(F22="","Assign decision owner; ","")&amp;IF(G22="","Set decision date; ","")&amp;IF(H22="","Set next review; ","")&amp;IF(I22="","Set triggers; ","")&amp;IF(AND(OR(C22="Proceed with conditions",C22="Restrict"),E22=""),"State conditions; ","")&amp;IF(AND(J22&lt;&gt;"",K22=""),"Explain fresh checking; ","")&amp;IF((SUMIFS(DecisionFindingLinks[Link issues (auto)],DecisionFindingLinks[Decision ID],A22)+SUMIFS(DecisionSupportLinks[Link issues (auto)],DecisionSupportLinks[Decision ID],A22))&gt;0,"Resolve decision links; ",""))</f>
      </c>
      <c r="M22" s="22" t="str">
        <f>IF(OR(A22="",COUNTIFS(DecisionFindingLinks[Decision ID],A22,DecisionFindingLinks[Finding ID],"&lt;&gt;")=0),"",INDEX(DecisionFindingLinks[Linked findings (auto)],MATCH(A22&amp;"__"&amp;COUNTIFS(DecisionFindingLinks[Decision ID],A22,DecisionFindingLinks[Finding ID],"&lt;&gt;"),DecisionFindingLinks[Decision link key (auto)],0)))</f>
      </c>
      <c r="N22" s="22" t="str">
        <f>IF(OR(A22="",COUNTIFS(DecisionSupportLinks[Decision ID],A22,DecisionSupportLinks[Record type],"Evidence",DecisionSupportLinks[Record ID],"&lt;&gt;")=0),"",INDEX(DecisionSupportLinks[Linked IDs (auto)],MATCH(A22&amp;"__Evidence__"&amp;COUNTIFS(DecisionSupportLinks[Decision ID],A22,DecisionSupportLinks[Record type],"Evidence",DecisionSupportLinks[Record ID],"&lt;&gt;"),DecisionSupportLinks[Decision link key (auto)],0)))</f>
      </c>
      <c r="O22" s="22" t="str">
        <f>IF(OR(A22="",COUNTIFS(DecisionSupportLinks[Decision ID],A22,DecisionSupportLinks[Record type],"Test",DecisionSupportLinks[Record ID],"&lt;&gt;")=0),"",INDEX(DecisionSupportLinks[Linked IDs (auto)],MATCH(A22&amp;"__Test__"&amp;COUNTIFS(DecisionSupportLinks[Decision ID],A22,DecisionSupportLinks[Record type],"Test",DecisionSupportLinks[Record ID],"&lt;&gt;"),DecisionSupportLinks[Decision link key (auto)],0)))</f>
      </c>
    </row>
    <row r="23" ht="46" customHeight="1">
      <c r="A23" s="11"/>
      <c r="B23" s="11"/>
      <c r="C23" s="11"/>
      <c r="D23" s="11"/>
      <c r="E23" s="11"/>
      <c r="F23" s="11"/>
      <c r="G23" s="23"/>
      <c r="H23" s="23"/>
      <c r="I23" s="11"/>
      <c r="J23" s="11"/>
      <c r="K23" s="11"/>
      <c r="L23" s="22" t="str">
        <f>IF(COUNTA(A23:K23)=0,"",IF(A23="","Add ID; ","")&amp;IF(AND(A23&lt;&gt;"",COUNTIF(DecisionsTable[Decision ID],A23)&gt;1),"Duplicate ID; ","")&amp;IF(B23="","Add claim link; ",IF(COUNTIF(ClaimsTable[Claim ID],B23)=0,"Unknown claim; ",""))&amp;IF(C23="","Select decision; ","")&amp;IF(D23="","Record basis; ","")&amp;IF(F23="","Assign decision owner; ","")&amp;IF(G23="","Set decision date; ","")&amp;IF(H23="","Set next review; ","")&amp;IF(I23="","Set triggers; ","")&amp;IF(AND(OR(C23="Proceed with conditions",C23="Restrict"),E23=""),"State conditions; ","")&amp;IF(AND(J23&lt;&gt;"",K23=""),"Explain fresh checking; ","")&amp;IF((SUMIFS(DecisionFindingLinks[Link issues (auto)],DecisionFindingLinks[Decision ID],A23)+SUMIFS(DecisionSupportLinks[Link issues (auto)],DecisionSupportLinks[Decision ID],A23))&gt;0,"Resolve decision links; ",""))</f>
      </c>
      <c r="M23" s="22" t="str">
        <f>IF(OR(A23="",COUNTIFS(DecisionFindingLinks[Decision ID],A23,DecisionFindingLinks[Finding ID],"&lt;&gt;")=0),"",INDEX(DecisionFindingLinks[Linked findings (auto)],MATCH(A23&amp;"__"&amp;COUNTIFS(DecisionFindingLinks[Decision ID],A23,DecisionFindingLinks[Finding ID],"&lt;&gt;"),DecisionFindingLinks[Decision link key (auto)],0)))</f>
      </c>
      <c r="N23" s="22" t="str">
        <f>IF(OR(A23="",COUNTIFS(DecisionSupportLinks[Decision ID],A23,DecisionSupportLinks[Record type],"Evidence",DecisionSupportLinks[Record ID],"&lt;&gt;")=0),"",INDEX(DecisionSupportLinks[Linked IDs (auto)],MATCH(A23&amp;"__Evidence__"&amp;COUNTIFS(DecisionSupportLinks[Decision ID],A23,DecisionSupportLinks[Record type],"Evidence",DecisionSupportLinks[Record ID],"&lt;&gt;"),DecisionSupportLinks[Decision link key (auto)],0)))</f>
      </c>
      <c r="O23" s="22" t="str">
        <f>IF(OR(A23="",COUNTIFS(DecisionSupportLinks[Decision ID],A23,DecisionSupportLinks[Record type],"Test",DecisionSupportLinks[Record ID],"&lt;&gt;")=0),"",INDEX(DecisionSupportLinks[Linked IDs (auto)],MATCH(A23&amp;"__Test__"&amp;COUNTIFS(DecisionSupportLinks[Decision ID],A23,DecisionSupportLinks[Record type],"Test",DecisionSupportLinks[Record ID],"&lt;&gt;"),DecisionSupportLinks[Decision link key (auto)],0)))</f>
      </c>
    </row>
    <row r="24" ht="46" customHeight="1">
      <c r="A24" s="11"/>
      <c r="B24" s="11"/>
      <c r="C24" s="11"/>
      <c r="D24" s="11"/>
      <c r="E24" s="11"/>
      <c r="F24" s="11"/>
      <c r="G24" s="23"/>
      <c r="H24" s="23"/>
      <c r="I24" s="11"/>
      <c r="J24" s="11"/>
      <c r="K24" s="11"/>
      <c r="L24" s="22" t="str">
        <f>IF(COUNTA(A24:K24)=0,"",IF(A24="","Add ID; ","")&amp;IF(AND(A24&lt;&gt;"",COUNTIF(DecisionsTable[Decision ID],A24)&gt;1),"Duplicate ID; ","")&amp;IF(B24="","Add claim link; ",IF(COUNTIF(ClaimsTable[Claim ID],B24)=0,"Unknown claim; ",""))&amp;IF(C24="","Select decision; ","")&amp;IF(D24="","Record basis; ","")&amp;IF(F24="","Assign decision owner; ","")&amp;IF(G24="","Set decision date; ","")&amp;IF(H24="","Set next review; ","")&amp;IF(I24="","Set triggers; ","")&amp;IF(AND(OR(C24="Proceed with conditions",C24="Restrict"),E24=""),"State conditions; ","")&amp;IF(AND(J24&lt;&gt;"",K24=""),"Explain fresh checking; ","")&amp;IF((SUMIFS(DecisionFindingLinks[Link issues (auto)],DecisionFindingLinks[Decision ID],A24)+SUMIFS(DecisionSupportLinks[Link issues (auto)],DecisionSupportLinks[Decision ID],A24))&gt;0,"Resolve decision links; ",""))</f>
      </c>
      <c r="M24" s="22" t="str">
        <f>IF(OR(A24="",COUNTIFS(DecisionFindingLinks[Decision ID],A24,DecisionFindingLinks[Finding ID],"&lt;&gt;")=0),"",INDEX(DecisionFindingLinks[Linked findings (auto)],MATCH(A24&amp;"__"&amp;COUNTIFS(DecisionFindingLinks[Decision ID],A24,DecisionFindingLinks[Finding ID],"&lt;&gt;"),DecisionFindingLinks[Decision link key (auto)],0)))</f>
      </c>
      <c r="N24" s="22" t="str">
        <f>IF(OR(A24="",COUNTIFS(DecisionSupportLinks[Decision ID],A24,DecisionSupportLinks[Record type],"Evidence",DecisionSupportLinks[Record ID],"&lt;&gt;")=0),"",INDEX(DecisionSupportLinks[Linked IDs (auto)],MATCH(A24&amp;"__Evidence__"&amp;COUNTIFS(DecisionSupportLinks[Decision ID],A24,DecisionSupportLinks[Record type],"Evidence",DecisionSupportLinks[Record ID],"&lt;&gt;"),DecisionSupportLinks[Decision link key (auto)],0)))</f>
      </c>
      <c r="O24" s="22" t="str">
        <f>IF(OR(A24="",COUNTIFS(DecisionSupportLinks[Decision ID],A24,DecisionSupportLinks[Record type],"Test",DecisionSupportLinks[Record ID],"&lt;&gt;")=0),"",INDEX(DecisionSupportLinks[Linked IDs (auto)],MATCH(A24&amp;"__Test__"&amp;COUNTIFS(DecisionSupportLinks[Decision ID],A24,DecisionSupportLinks[Record type],"Test",DecisionSupportLinks[Record ID],"&lt;&gt;"),DecisionSupportLinks[Decision link key (auto)],0)))</f>
      </c>
    </row>
    <row r="25" ht="46" customHeight="1">
      <c r="A25" s="11"/>
      <c r="B25" s="11"/>
      <c r="C25" s="11"/>
      <c r="D25" s="11"/>
      <c r="E25" s="11"/>
      <c r="F25" s="11"/>
      <c r="G25" s="23"/>
      <c r="H25" s="23"/>
      <c r="I25" s="11"/>
      <c r="J25" s="11"/>
      <c r="K25" s="11"/>
      <c r="L25" s="22" t="str">
        <f>IF(COUNTA(A25:K25)=0,"",IF(A25="","Add ID; ","")&amp;IF(AND(A25&lt;&gt;"",COUNTIF(DecisionsTable[Decision ID],A25)&gt;1),"Duplicate ID; ","")&amp;IF(B25="","Add claim link; ",IF(COUNTIF(ClaimsTable[Claim ID],B25)=0,"Unknown claim; ",""))&amp;IF(C25="","Select decision; ","")&amp;IF(D25="","Record basis; ","")&amp;IF(F25="","Assign decision owner; ","")&amp;IF(G25="","Set decision date; ","")&amp;IF(H25="","Set next review; ","")&amp;IF(I25="","Set triggers; ","")&amp;IF(AND(OR(C25="Proceed with conditions",C25="Restrict"),E25=""),"State conditions; ","")&amp;IF(AND(J25&lt;&gt;"",K25=""),"Explain fresh checking; ","")&amp;IF((SUMIFS(DecisionFindingLinks[Link issues (auto)],DecisionFindingLinks[Decision ID],A25)+SUMIFS(DecisionSupportLinks[Link issues (auto)],DecisionSupportLinks[Decision ID],A25))&gt;0,"Resolve decision links; ",""))</f>
      </c>
      <c r="M25" s="22" t="str">
        <f>IF(OR(A25="",COUNTIFS(DecisionFindingLinks[Decision ID],A25,DecisionFindingLinks[Finding ID],"&lt;&gt;")=0),"",INDEX(DecisionFindingLinks[Linked findings (auto)],MATCH(A25&amp;"__"&amp;COUNTIFS(DecisionFindingLinks[Decision ID],A25,DecisionFindingLinks[Finding ID],"&lt;&gt;"),DecisionFindingLinks[Decision link key (auto)],0)))</f>
      </c>
      <c r="N25" s="22" t="str">
        <f>IF(OR(A25="",COUNTIFS(DecisionSupportLinks[Decision ID],A25,DecisionSupportLinks[Record type],"Evidence",DecisionSupportLinks[Record ID],"&lt;&gt;")=0),"",INDEX(DecisionSupportLinks[Linked IDs (auto)],MATCH(A25&amp;"__Evidence__"&amp;COUNTIFS(DecisionSupportLinks[Decision ID],A25,DecisionSupportLinks[Record type],"Evidence",DecisionSupportLinks[Record ID],"&lt;&gt;"),DecisionSupportLinks[Decision link key (auto)],0)))</f>
      </c>
      <c r="O25" s="22" t="str">
        <f>IF(OR(A25="",COUNTIFS(DecisionSupportLinks[Decision ID],A25,DecisionSupportLinks[Record type],"Test",DecisionSupportLinks[Record ID],"&lt;&gt;")=0),"",INDEX(DecisionSupportLinks[Linked IDs (auto)],MATCH(A25&amp;"__Test__"&amp;COUNTIFS(DecisionSupportLinks[Decision ID],A25,DecisionSupportLinks[Record type],"Test",DecisionSupportLinks[Record ID],"&lt;&gt;"),DecisionSupportLinks[Decision link key (auto)],0)))</f>
      </c>
    </row>
    <row r="26" ht="46" customHeight="1">
      <c r="A26" s="11"/>
      <c r="B26" s="11"/>
      <c r="C26" s="11"/>
      <c r="D26" s="11"/>
      <c r="E26" s="11"/>
      <c r="F26" s="11"/>
      <c r="G26" s="23"/>
      <c r="H26" s="23"/>
      <c r="I26" s="11"/>
      <c r="J26" s="11"/>
      <c r="K26" s="11"/>
      <c r="L26" s="22" t="str">
        <f>IF(COUNTA(A26:K26)=0,"",IF(A26="","Add ID; ","")&amp;IF(AND(A26&lt;&gt;"",COUNTIF(DecisionsTable[Decision ID],A26)&gt;1),"Duplicate ID; ","")&amp;IF(B26="","Add claim link; ",IF(COUNTIF(ClaimsTable[Claim ID],B26)=0,"Unknown claim; ",""))&amp;IF(C26="","Select decision; ","")&amp;IF(D26="","Record basis; ","")&amp;IF(F26="","Assign decision owner; ","")&amp;IF(G26="","Set decision date; ","")&amp;IF(H26="","Set next review; ","")&amp;IF(I26="","Set triggers; ","")&amp;IF(AND(OR(C26="Proceed with conditions",C26="Restrict"),E26=""),"State conditions; ","")&amp;IF(AND(J26&lt;&gt;"",K26=""),"Explain fresh checking; ","")&amp;IF((SUMIFS(DecisionFindingLinks[Link issues (auto)],DecisionFindingLinks[Decision ID],A26)+SUMIFS(DecisionSupportLinks[Link issues (auto)],DecisionSupportLinks[Decision ID],A26))&gt;0,"Resolve decision links; ",""))</f>
      </c>
      <c r="M26" s="22" t="str">
        <f>IF(OR(A26="",COUNTIFS(DecisionFindingLinks[Decision ID],A26,DecisionFindingLinks[Finding ID],"&lt;&gt;")=0),"",INDEX(DecisionFindingLinks[Linked findings (auto)],MATCH(A26&amp;"__"&amp;COUNTIFS(DecisionFindingLinks[Decision ID],A26,DecisionFindingLinks[Finding ID],"&lt;&gt;"),DecisionFindingLinks[Decision link key (auto)],0)))</f>
      </c>
      <c r="N26" s="22" t="str">
        <f>IF(OR(A26="",COUNTIFS(DecisionSupportLinks[Decision ID],A26,DecisionSupportLinks[Record type],"Evidence",DecisionSupportLinks[Record ID],"&lt;&gt;")=0),"",INDEX(DecisionSupportLinks[Linked IDs (auto)],MATCH(A26&amp;"__Evidence__"&amp;COUNTIFS(DecisionSupportLinks[Decision ID],A26,DecisionSupportLinks[Record type],"Evidence",DecisionSupportLinks[Record ID],"&lt;&gt;"),DecisionSupportLinks[Decision link key (auto)],0)))</f>
      </c>
      <c r="O26" s="22" t="str">
        <f>IF(OR(A26="",COUNTIFS(DecisionSupportLinks[Decision ID],A26,DecisionSupportLinks[Record type],"Test",DecisionSupportLinks[Record ID],"&lt;&gt;")=0),"",INDEX(DecisionSupportLinks[Linked IDs (auto)],MATCH(A26&amp;"__Test__"&amp;COUNTIFS(DecisionSupportLinks[Decision ID],A26,DecisionSupportLinks[Record type],"Test",DecisionSupportLinks[Record ID],"&lt;&gt;"),DecisionSupportLinks[Decision link key (auto)],0)))</f>
      </c>
    </row>
    <row r="27" ht="46" customHeight="1">
      <c r="A27" s="11"/>
      <c r="B27" s="11"/>
      <c r="C27" s="11"/>
      <c r="D27" s="11"/>
      <c r="E27" s="11"/>
      <c r="F27" s="11"/>
      <c r="G27" s="23"/>
      <c r="H27" s="23"/>
      <c r="I27" s="11"/>
      <c r="J27" s="11"/>
      <c r="K27" s="11"/>
      <c r="L27" s="22" t="str">
        <f>IF(COUNTA(A27:K27)=0,"",IF(A27="","Add ID; ","")&amp;IF(AND(A27&lt;&gt;"",COUNTIF(DecisionsTable[Decision ID],A27)&gt;1),"Duplicate ID; ","")&amp;IF(B27="","Add claim link; ",IF(COUNTIF(ClaimsTable[Claim ID],B27)=0,"Unknown claim; ",""))&amp;IF(C27="","Select decision; ","")&amp;IF(D27="","Record basis; ","")&amp;IF(F27="","Assign decision owner; ","")&amp;IF(G27="","Set decision date; ","")&amp;IF(H27="","Set next review; ","")&amp;IF(I27="","Set triggers; ","")&amp;IF(AND(OR(C27="Proceed with conditions",C27="Restrict"),E27=""),"State conditions; ","")&amp;IF(AND(J27&lt;&gt;"",K27=""),"Explain fresh checking; ","")&amp;IF((SUMIFS(DecisionFindingLinks[Link issues (auto)],DecisionFindingLinks[Decision ID],A27)+SUMIFS(DecisionSupportLinks[Link issues (auto)],DecisionSupportLinks[Decision ID],A27))&gt;0,"Resolve decision links; ",""))</f>
      </c>
      <c r="M27" s="22" t="str">
        <f>IF(OR(A27="",COUNTIFS(DecisionFindingLinks[Decision ID],A27,DecisionFindingLinks[Finding ID],"&lt;&gt;")=0),"",INDEX(DecisionFindingLinks[Linked findings (auto)],MATCH(A27&amp;"__"&amp;COUNTIFS(DecisionFindingLinks[Decision ID],A27,DecisionFindingLinks[Finding ID],"&lt;&gt;"),DecisionFindingLinks[Decision link key (auto)],0)))</f>
      </c>
      <c r="N27" s="22" t="str">
        <f>IF(OR(A27="",COUNTIFS(DecisionSupportLinks[Decision ID],A27,DecisionSupportLinks[Record type],"Evidence",DecisionSupportLinks[Record ID],"&lt;&gt;")=0),"",INDEX(DecisionSupportLinks[Linked IDs (auto)],MATCH(A27&amp;"__Evidence__"&amp;COUNTIFS(DecisionSupportLinks[Decision ID],A27,DecisionSupportLinks[Record type],"Evidence",DecisionSupportLinks[Record ID],"&lt;&gt;"),DecisionSupportLinks[Decision link key (auto)],0)))</f>
      </c>
      <c r="O27" s="22" t="str">
        <f>IF(OR(A27="",COUNTIFS(DecisionSupportLinks[Decision ID],A27,DecisionSupportLinks[Record type],"Test",DecisionSupportLinks[Record ID],"&lt;&gt;")=0),"",INDEX(DecisionSupportLinks[Linked IDs (auto)],MATCH(A27&amp;"__Test__"&amp;COUNTIFS(DecisionSupportLinks[Decision ID],A27,DecisionSupportLinks[Record type],"Test",DecisionSupportLinks[Record ID],"&lt;&gt;"),DecisionSupportLinks[Decision link key (auto)],0)))</f>
      </c>
    </row>
    <row r="28" ht="46" customHeight="1">
      <c r="A28" s="11"/>
      <c r="B28" s="11"/>
      <c r="C28" s="11"/>
      <c r="D28" s="11"/>
      <c r="E28" s="11"/>
      <c r="F28" s="11"/>
      <c r="G28" s="23"/>
      <c r="H28" s="23"/>
      <c r="I28" s="11"/>
      <c r="J28" s="11"/>
      <c r="K28" s="11"/>
      <c r="L28" s="22" t="str">
        <f>IF(COUNTA(A28:K28)=0,"",IF(A28="","Add ID; ","")&amp;IF(AND(A28&lt;&gt;"",COUNTIF(DecisionsTable[Decision ID],A28)&gt;1),"Duplicate ID; ","")&amp;IF(B28="","Add claim link; ",IF(COUNTIF(ClaimsTable[Claim ID],B28)=0,"Unknown claim; ",""))&amp;IF(C28="","Select decision; ","")&amp;IF(D28="","Record basis; ","")&amp;IF(F28="","Assign decision owner; ","")&amp;IF(G28="","Set decision date; ","")&amp;IF(H28="","Set next review; ","")&amp;IF(I28="","Set triggers; ","")&amp;IF(AND(OR(C28="Proceed with conditions",C28="Restrict"),E28=""),"State conditions; ","")&amp;IF(AND(J28&lt;&gt;"",K28=""),"Explain fresh checking; ","")&amp;IF((SUMIFS(DecisionFindingLinks[Link issues (auto)],DecisionFindingLinks[Decision ID],A28)+SUMIFS(DecisionSupportLinks[Link issues (auto)],DecisionSupportLinks[Decision ID],A28))&gt;0,"Resolve decision links; ",""))</f>
      </c>
      <c r="M28" s="22" t="str">
        <f>IF(OR(A28="",COUNTIFS(DecisionFindingLinks[Decision ID],A28,DecisionFindingLinks[Finding ID],"&lt;&gt;")=0),"",INDEX(DecisionFindingLinks[Linked findings (auto)],MATCH(A28&amp;"__"&amp;COUNTIFS(DecisionFindingLinks[Decision ID],A28,DecisionFindingLinks[Finding ID],"&lt;&gt;"),DecisionFindingLinks[Decision link key (auto)],0)))</f>
      </c>
      <c r="N28" s="22" t="str">
        <f>IF(OR(A28="",COUNTIFS(DecisionSupportLinks[Decision ID],A28,DecisionSupportLinks[Record type],"Evidence",DecisionSupportLinks[Record ID],"&lt;&gt;")=0),"",INDEX(DecisionSupportLinks[Linked IDs (auto)],MATCH(A28&amp;"__Evidence__"&amp;COUNTIFS(DecisionSupportLinks[Decision ID],A28,DecisionSupportLinks[Record type],"Evidence",DecisionSupportLinks[Record ID],"&lt;&gt;"),DecisionSupportLinks[Decision link key (auto)],0)))</f>
      </c>
      <c r="O28" s="22" t="str">
        <f>IF(OR(A28="",COUNTIFS(DecisionSupportLinks[Decision ID],A28,DecisionSupportLinks[Record type],"Test",DecisionSupportLinks[Record ID],"&lt;&gt;")=0),"",INDEX(DecisionSupportLinks[Linked IDs (auto)],MATCH(A28&amp;"__Test__"&amp;COUNTIFS(DecisionSupportLinks[Decision ID],A28,DecisionSupportLinks[Record type],"Test",DecisionSupportLinks[Record ID],"&lt;&gt;"),DecisionSupportLinks[Decision link key (auto)],0)))</f>
      </c>
    </row>
    <row r="29" ht="46" customHeight="1">
      <c r="A29" s="11"/>
      <c r="B29" s="11"/>
      <c r="C29" s="11"/>
      <c r="D29" s="11"/>
      <c r="E29" s="11"/>
      <c r="F29" s="11"/>
      <c r="G29" s="23"/>
      <c r="H29" s="23"/>
      <c r="I29" s="11"/>
      <c r="J29" s="11"/>
      <c r="K29" s="11"/>
      <c r="L29" s="22" t="str">
        <f>IF(COUNTA(A29:K29)=0,"",IF(A29="","Add ID; ","")&amp;IF(AND(A29&lt;&gt;"",COUNTIF(DecisionsTable[Decision ID],A29)&gt;1),"Duplicate ID; ","")&amp;IF(B29="","Add claim link; ",IF(COUNTIF(ClaimsTable[Claim ID],B29)=0,"Unknown claim; ",""))&amp;IF(C29="","Select decision; ","")&amp;IF(D29="","Record basis; ","")&amp;IF(F29="","Assign decision owner; ","")&amp;IF(G29="","Set decision date; ","")&amp;IF(H29="","Set next review; ","")&amp;IF(I29="","Set triggers; ","")&amp;IF(AND(OR(C29="Proceed with conditions",C29="Restrict"),E29=""),"State conditions; ","")&amp;IF(AND(J29&lt;&gt;"",K29=""),"Explain fresh checking; ","")&amp;IF((SUMIFS(DecisionFindingLinks[Link issues (auto)],DecisionFindingLinks[Decision ID],A29)+SUMIFS(DecisionSupportLinks[Link issues (auto)],DecisionSupportLinks[Decision ID],A29))&gt;0,"Resolve decision links; ",""))</f>
      </c>
      <c r="M29" s="22" t="str">
        <f>IF(OR(A29="",COUNTIFS(DecisionFindingLinks[Decision ID],A29,DecisionFindingLinks[Finding ID],"&lt;&gt;")=0),"",INDEX(DecisionFindingLinks[Linked findings (auto)],MATCH(A29&amp;"__"&amp;COUNTIFS(DecisionFindingLinks[Decision ID],A29,DecisionFindingLinks[Finding ID],"&lt;&gt;"),DecisionFindingLinks[Decision link key (auto)],0)))</f>
      </c>
      <c r="N29" s="22" t="str">
        <f>IF(OR(A29="",COUNTIFS(DecisionSupportLinks[Decision ID],A29,DecisionSupportLinks[Record type],"Evidence",DecisionSupportLinks[Record ID],"&lt;&gt;")=0),"",INDEX(DecisionSupportLinks[Linked IDs (auto)],MATCH(A29&amp;"__Evidence__"&amp;COUNTIFS(DecisionSupportLinks[Decision ID],A29,DecisionSupportLinks[Record type],"Evidence",DecisionSupportLinks[Record ID],"&lt;&gt;"),DecisionSupportLinks[Decision link key (auto)],0)))</f>
      </c>
      <c r="O29" s="22" t="str">
        <f>IF(OR(A29="",COUNTIFS(DecisionSupportLinks[Decision ID],A29,DecisionSupportLinks[Record type],"Test",DecisionSupportLinks[Record ID],"&lt;&gt;")=0),"",INDEX(DecisionSupportLinks[Linked IDs (auto)],MATCH(A29&amp;"__Test__"&amp;COUNTIFS(DecisionSupportLinks[Decision ID],A29,DecisionSupportLinks[Record type],"Test",DecisionSupportLinks[Record ID],"&lt;&gt;"),DecisionSupportLinks[Decision link key (auto)],0)))</f>
      </c>
    </row>
    <row r="30" ht="46" customHeight="1">
      <c r="A30" s="11"/>
      <c r="B30" s="11"/>
      <c r="C30" s="11"/>
      <c r="D30" s="11"/>
      <c r="E30" s="11"/>
      <c r="F30" s="11"/>
      <c r="G30" s="23"/>
      <c r="H30" s="23"/>
      <c r="I30" s="11"/>
      <c r="J30" s="11"/>
      <c r="K30" s="11"/>
      <c r="L30" s="22" t="str">
        <f>IF(COUNTA(A30:K30)=0,"",IF(A30="","Add ID; ","")&amp;IF(AND(A30&lt;&gt;"",COUNTIF(DecisionsTable[Decision ID],A30)&gt;1),"Duplicate ID; ","")&amp;IF(B30="","Add claim link; ",IF(COUNTIF(ClaimsTable[Claim ID],B30)=0,"Unknown claim; ",""))&amp;IF(C30="","Select decision; ","")&amp;IF(D30="","Record basis; ","")&amp;IF(F30="","Assign decision owner; ","")&amp;IF(G30="","Set decision date; ","")&amp;IF(H30="","Set next review; ","")&amp;IF(I30="","Set triggers; ","")&amp;IF(AND(OR(C30="Proceed with conditions",C30="Restrict"),E30=""),"State conditions; ","")&amp;IF(AND(J30&lt;&gt;"",K30=""),"Explain fresh checking; ","")&amp;IF((SUMIFS(DecisionFindingLinks[Link issues (auto)],DecisionFindingLinks[Decision ID],A30)+SUMIFS(DecisionSupportLinks[Link issues (auto)],DecisionSupportLinks[Decision ID],A30))&gt;0,"Resolve decision links; ",""))</f>
      </c>
      <c r="M30" s="22" t="str">
        <f>IF(OR(A30="",COUNTIFS(DecisionFindingLinks[Decision ID],A30,DecisionFindingLinks[Finding ID],"&lt;&gt;")=0),"",INDEX(DecisionFindingLinks[Linked findings (auto)],MATCH(A30&amp;"__"&amp;COUNTIFS(DecisionFindingLinks[Decision ID],A30,DecisionFindingLinks[Finding ID],"&lt;&gt;"),DecisionFindingLinks[Decision link key (auto)],0)))</f>
      </c>
      <c r="N30" s="22" t="str">
        <f>IF(OR(A30="",COUNTIFS(DecisionSupportLinks[Decision ID],A30,DecisionSupportLinks[Record type],"Evidence",DecisionSupportLinks[Record ID],"&lt;&gt;")=0),"",INDEX(DecisionSupportLinks[Linked IDs (auto)],MATCH(A30&amp;"__Evidence__"&amp;COUNTIFS(DecisionSupportLinks[Decision ID],A30,DecisionSupportLinks[Record type],"Evidence",DecisionSupportLinks[Record ID],"&lt;&gt;"),DecisionSupportLinks[Decision link key (auto)],0)))</f>
      </c>
      <c r="O30" s="22" t="str">
        <f>IF(OR(A30="",COUNTIFS(DecisionSupportLinks[Decision ID],A30,DecisionSupportLinks[Record type],"Test",DecisionSupportLinks[Record ID],"&lt;&gt;")=0),"",INDEX(DecisionSupportLinks[Linked IDs (auto)],MATCH(A30&amp;"__Test__"&amp;COUNTIFS(DecisionSupportLinks[Decision ID],A30,DecisionSupportLinks[Record type],"Test",DecisionSupportLinks[Record ID],"&lt;&gt;"),DecisionSupportLinks[Decision link key (auto)],0)))</f>
      </c>
    </row>
    <row r="31" ht="46" customHeight="1">
      <c r="A31" s="11"/>
      <c r="B31" s="11"/>
      <c r="C31" s="11"/>
      <c r="D31" s="11"/>
      <c r="E31" s="11"/>
      <c r="F31" s="11"/>
      <c r="G31" s="23"/>
      <c r="H31" s="23"/>
      <c r="I31" s="11"/>
      <c r="J31" s="11"/>
      <c r="K31" s="11"/>
      <c r="L31" s="22" t="str">
        <f>IF(COUNTA(A31:K31)=0,"",IF(A31="","Add ID; ","")&amp;IF(AND(A31&lt;&gt;"",COUNTIF(DecisionsTable[Decision ID],A31)&gt;1),"Duplicate ID; ","")&amp;IF(B31="","Add claim link; ",IF(COUNTIF(ClaimsTable[Claim ID],B31)=0,"Unknown claim; ",""))&amp;IF(C31="","Select decision; ","")&amp;IF(D31="","Record basis; ","")&amp;IF(F31="","Assign decision owner; ","")&amp;IF(G31="","Set decision date; ","")&amp;IF(H31="","Set next review; ","")&amp;IF(I31="","Set triggers; ","")&amp;IF(AND(OR(C31="Proceed with conditions",C31="Restrict"),E31=""),"State conditions; ","")&amp;IF(AND(J31&lt;&gt;"",K31=""),"Explain fresh checking; ","")&amp;IF((SUMIFS(DecisionFindingLinks[Link issues (auto)],DecisionFindingLinks[Decision ID],A31)+SUMIFS(DecisionSupportLinks[Link issues (auto)],DecisionSupportLinks[Decision ID],A31))&gt;0,"Resolve decision links; ",""))</f>
      </c>
      <c r="M31" s="22" t="str">
        <f>IF(OR(A31="",COUNTIFS(DecisionFindingLinks[Decision ID],A31,DecisionFindingLinks[Finding ID],"&lt;&gt;")=0),"",INDEX(DecisionFindingLinks[Linked findings (auto)],MATCH(A31&amp;"__"&amp;COUNTIFS(DecisionFindingLinks[Decision ID],A31,DecisionFindingLinks[Finding ID],"&lt;&gt;"),DecisionFindingLinks[Decision link key (auto)],0)))</f>
      </c>
      <c r="N31" s="22" t="str">
        <f>IF(OR(A31="",COUNTIFS(DecisionSupportLinks[Decision ID],A31,DecisionSupportLinks[Record type],"Evidence",DecisionSupportLinks[Record ID],"&lt;&gt;")=0),"",INDEX(DecisionSupportLinks[Linked IDs (auto)],MATCH(A31&amp;"__Evidence__"&amp;COUNTIFS(DecisionSupportLinks[Decision ID],A31,DecisionSupportLinks[Record type],"Evidence",DecisionSupportLinks[Record ID],"&lt;&gt;"),DecisionSupportLinks[Decision link key (auto)],0)))</f>
      </c>
      <c r="O31" s="22" t="str">
        <f>IF(OR(A31="",COUNTIFS(DecisionSupportLinks[Decision ID],A31,DecisionSupportLinks[Record type],"Test",DecisionSupportLinks[Record ID],"&lt;&gt;")=0),"",INDEX(DecisionSupportLinks[Linked IDs (auto)],MATCH(A31&amp;"__Test__"&amp;COUNTIFS(DecisionSupportLinks[Decision ID],A31,DecisionSupportLinks[Record type],"Test",DecisionSupportLinks[Record ID],"&lt;&gt;"),DecisionSupportLinks[Decision link key (auto)],0)))</f>
      </c>
    </row>
    <row r="32" ht="46" customHeight="1">
      <c r="A32" s="11"/>
      <c r="B32" s="11"/>
      <c r="C32" s="11"/>
      <c r="D32" s="11"/>
      <c r="E32" s="11"/>
      <c r="F32" s="11"/>
      <c r="G32" s="23"/>
      <c r="H32" s="23"/>
      <c r="I32" s="11"/>
      <c r="J32" s="11"/>
      <c r="K32" s="11"/>
      <c r="L32" s="22" t="str">
        <f>IF(COUNTA(A32:K32)=0,"",IF(A32="","Add ID; ","")&amp;IF(AND(A32&lt;&gt;"",COUNTIF(DecisionsTable[Decision ID],A32)&gt;1),"Duplicate ID; ","")&amp;IF(B32="","Add claim link; ",IF(COUNTIF(ClaimsTable[Claim ID],B32)=0,"Unknown claim; ",""))&amp;IF(C32="","Select decision; ","")&amp;IF(D32="","Record basis; ","")&amp;IF(F32="","Assign decision owner; ","")&amp;IF(G32="","Set decision date; ","")&amp;IF(H32="","Set next review; ","")&amp;IF(I32="","Set triggers; ","")&amp;IF(AND(OR(C32="Proceed with conditions",C32="Restrict"),E32=""),"State conditions; ","")&amp;IF(AND(J32&lt;&gt;"",K32=""),"Explain fresh checking; ","")&amp;IF((SUMIFS(DecisionFindingLinks[Link issues (auto)],DecisionFindingLinks[Decision ID],A32)+SUMIFS(DecisionSupportLinks[Link issues (auto)],DecisionSupportLinks[Decision ID],A32))&gt;0,"Resolve decision links; ",""))</f>
      </c>
      <c r="M32" s="22" t="str">
        <f>IF(OR(A32="",COUNTIFS(DecisionFindingLinks[Decision ID],A32,DecisionFindingLinks[Finding ID],"&lt;&gt;")=0),"",INDEX(DecisionFindingLinks[Linked findings (auto)],MATCH(A32&amp;"__"&amp;COUNTIFS(DecisionFindingLinks[Decision ID],A32,DecisionFindingLinks[Finding ID],"&lt;&gt;"),DecisionFindingLinks[Decision link key (auto)],0)))</f>
      </c>
      <c r="N32" s="22" t="str">
        <f>IF(OR(A32="",COUNTIFS(DecisionSupportLinks[Decision ID],A32,DecisionSupportLinks[Record type],"Evidence",DecisionSupportLinks[Record ID],"&lt;&gt;")=0),"",INDEX(DecisionSupportLinks[Linked IDs (auto)],MATCH(A32&amp;"__Evidence__"&amp;COUNTIFS(DecisionSupportLinks[Decision ID],A32,DecisionSupportLinks[Record type],"Evidence",DecisionSupportLinks[Record ID],"&lt;&gt;"),DecisionSupportLinks[Decision link key (auto)],0)))</f>
      </c>
      <c r="O32" s="22" t="str">
        <f>IF(OR(A32="",COUNTIFS(DecisionSupportLinks[Decision ID],A32,DecisionSupportLinks[Record type],"Test",DecisionSupportLinks[Record ID],"&lt;&gt;")=0),"",INDEX(DecisionSupportLinks[Linked IDs (auto)],MATCH(A32&amp;"__Test__"&amp;COUNTIFS(DecisionSupportLinks[Decision ID],A32,DecisionSupportLinks[Record type],"Test",DecisionSupportLinks[Record ID],"&lt;&gt;"),DecisionSupportLinks[Decision link key (auto)],0)))</f>
      </c>
    </row>
    <row r="33" ht="46" customHeight="1">
      <c r="A33" s="11"/>
      <c r="B33" s="11"/>
      <c r="C33" s="11"/>
      <c r="D33" s="11"/>
      <c r="E33" s="11"/>
      <c r="F33" s="11"/>
      <c r="G33" s="23"/>
      <c r="H33" s="23"/>
      <c r="I33" s="11"/>
      <c r="J33" s="11"/>
      <c r="K33" s="11"/>
      <c r="L33" s="22" t="str">
        <f>IF(COUNTA(A33:K33)=0,"",IF(A33="","Add ID; ","")&amp;IF(AND(A33&lt;&gt;"",COUNTIF(DecisionsTable[Decision ID],A33)&gt;1),"Duplicate ID; ","")&amp;IF(B33="","Add claim link; ",IF(COUNTIF(ClaimsTable[Claim ID],B33)=0,"Unknown claim; ",""))&amp;IF(C33="","Select decision; ","")&amp;IF(D33="","Record basis; ","")&amp;IF(F33="","Assign decision owner; ","")&amp;IF(G33="","Set decision date; ","")&amp;IF(H33="","Set next review; ","")&amp;IF(I33="","Set triggers; ","")&amp;IF(AND(OR(C33="Proceed with conditions",C33="Restrict"),E33=""),"State conditions; ","")&amp;IF(AND(J33&lt;&gt;"",K33=""),"Explain fresh checking; ","")&amp;IF((SUMIFS(DecisionFindingLinks[Link issues (auto)],DecisionFindingLinks[Decision ID],A33)+SUMIFS(DecisionSupportLinks[Link issues (auto)],DecisionSupportLinks[Decision ID],A33))&gt;0,"Resolve decision links; ",""))</f>
      </c>
      <c r="M33" s="22" t="str">
        <f>IF(OR(A33="",COUNTIFS(DecisionFindingLinks[Decision ID],A33,DecisionFindingLinks[Finding ID],"&lt;&gt;")=0),"",INDEX(DecisionFindingLinks[Linked findings (auto)],MATCH(A33&amp;"__"&amp;COUNTIFS(DecisionFindingLinks[Decision ID],A33,DecisionFindingLinks[Finding ID],"&lt;&gt;"),DecisionFindingLinks[Decision link key (auto)],0)))</f>
      </c>
      <c r="N33" s="22" t="str">
        <f>IF(OR(A33="",COUNTIFS(DecisionSupportLinks[Decision ID],A33,DecisionSupportLinks[Record type],"Evidence",DecisionSupportLinks[Record ID],"&lt;&gt;")=0),"",INDEX(DecisionSupportLinks[Linked IDs (auto)],MATCH(A33&amp;"__Evidence__"&amp;COUNTIFS(DecisionSupportLinks[Decision ID],A33,DecisionSupportLinks[Record type],"Evidence",DecisionSupportLinks[Record ID],"&lt;&gt;"),DecisionSupportLinks[Decision link key (auto)],0)))</f>
      </c>
      <c r="O33" s="22" t="str">
        <f>IF(OR(A33="",COUNTIFS(DecisionSupportLinks[Decision ID],A33,DecisionSupportLinks[Record type],"Test",DecisionSupportLinks[Record ID],"&lt;&gt;")=0),"",INDEX(DecisionSupportLinks[Linked IDs (auto)],MATCH(A33&amp;"__Test__"&amp;COUNTIFS(DecisionSupportLinks[Decision ID],A33,DecisionSupportLinks[Record type],"Test",DecisionSupportLinks[Record ID],"&lt;&gt;"),DecisionSupportLinks[Decision link key (auto)],0)))</f>
      </c>
    </row>
    <row r="34" ht="46" customHeight="1">
      <c r="A34" s="11"/>
      <c r="B34" s="11"/>
      <c r="C34" s="11"/>
      <c r="D34" s="11"/>
      <c r="E34" s="11"/>
      <c r="F34" s="11"/>
      <c r="G34" s="23"/>
      <c r="H34" s="23"/>
      <c r="I34" s="11"/>
      <c r="J34" s="11"/>
      <c r="K34" s="11"/>
      <c r="L34" s="22" t="str">
        <f>IF(COUNTA(A34:K34)=0,"",IF(A34="","Add ID; ","")&amp;IF(AND(A34&lt;&gt;"",COUNTIF(DecisionsTable[Decision ID],A34)&gt;1),"Duplicate ID; ","")&amp;IF(B34="","Add claim link; ",IF(COUNTIF(ClaimsTable[Claim ID],B34)=0,"Unknown claim; ",""))&amp;IF(C34="","Select decision; ","")&amp;IF(D34="","Record basis; ","")&amp;IF(F34="","Assign decision owner; ","")&amp;IF(G34="","Set decision date; ","")&amp;IF(H34="","Set next review; ","")&amp;IF(I34="","Set triggers; ","")&amp;IF(AND(OR(C34="Proceed with conditions",C34="Restrict"),E34=""),"State conditions; ","")&amp;IF(AND(J34&lt;&gt;"",K34=""),"Explain fresh checking; ","")&amp;IF((SUMIFS(DecisionFindingLinks[Link issues (auto)],DecisionFindingLinks[Decision ID],A34)+SUMIFS(DecisionSupportLinks[Link issues (auto)],DecisionSupportLinks[Decision ID],A34))&gt;0,"Resolve decision links; ",""))</f>
      </c>
      <c r="M34" s="22" t="str">
        <f>IF(OR(A34="",COUNTIFS(DecisionFindingLinks[Decision ID],A34,DecisionFindingLinks[Finding ID],"&lt;&gt;")=0),"",INDEX(DecisionFindingLinks[Linked findings (auto)],MATCH(A34&amp;"__"&amp;COUNTIFS(DecisionFindingLinks[Decision ID],A34,DecisionFindingLinks[Finding ID],"&lt;&gt;"),DecisionFindingLinks[Decision link key (auto)],0)))</f>
      </c>
      <c r="N34" s="22" t="str">
        <f>IF(OR(A34="",COUNTIFS(DecisionSupportLinks[Decision ID],A34,DecisionSupportLinks[Record type],"Evidence",DecisionSupportLinks[Record ID],"&lt;&gt;")=0),"",INDEX(DecisionSupportLinks[Linked IDs (auto)],MATCH(A34&amp;"__Evidence__"&amp;COUNTIFS(DecisionSupportLinks[Decision ID],A34,DecisionSupportLinks[Record type],"Evidence",DecisionSupportLinks[Record ID],"&lt;&gt;"),DecisionSupportLinks[Decision link key (auto)],0)))</f>
      </c>
      <c r="O34" s="22" t="str">
        <f>IF(OR(A34="",COUNTIFS(DecisionSupportLinks[Decision ID],A34,DecisionSupportLinks[Record type],"Test",DecisionSupportLinks[Record ID],"&lt;&gt;")=0),"",INDEX(DecisionSupportLinks[Linked IDs (auto)],MATCH(A34&amp;"__Test__"&amp;COUNTIFS(DecisionSupportLinks[Decision ID],A34,DecisionSupportLinks[Record type],"Test",DecisionSupportLinks[Record ID],"&lt;&gt;"),DecisionSupportLinks[Decision link key (auto)],0)))</f>
      </c>
    </row>
    <row r="35" ht="46" customHeight="1">
      <c r="A35" s="11"/>
      <c r="B35" s="11"/>
      <c r="C35" s="11"/>
      <c r="D35" s="11"/>
      <c r="E35" s="11"/>
      <c r="F35" s="11"/>
      <c r="G35" s="23"/>
      <c r="H35" s="23"/>
      <c r="I35" s="11"/>
      <c r="J35" s="11"/>
      <c r="K35" s="11"/>
      <c r="L35" s="22" t="str">
        <f>IF(COUNTA(A35:K35)=0,"",IF(A35="","Add ID; ","")&amp;IF(AND(A35&lt;&gt;"",COUNTIF(DecisionsTable[Decision ID],A35)&gt;1),"Duplicate ID; ","")&amp;IF(B35="","Add claim link; ",IF(COUNTIF(ClaimsTable[Claim ID],B35)=0,"Unknown claim; ",""))&amp;IF(C35="","Select decision; ","")&amp;IF(D35="","Record basis; ","")&amp;IF(F35="","Assign decision owner; ","")&amp;IF(G35="","Set decision date; ","")&amp;IF(H35="","Set next review; ","")&amp;IF(I35="","Set triggers; ","")&amp;IF(AND(OR(C35="Proceed with conditions",C35="Restrict"),E35=""),"State conditions; ","")&amp;IF(AND(J35&lt;&gt;"",K35=""),"Explain fresh checking; ","")&amp;IF((SUMIFS(DecisionFindingLinks[Link issues (auto)],DecisionFindingLinks[Decision ID],A35)+SUMIFS(DecisionSupportLinks[Link issues (auto)],DecisionSupportLinks[Decision ID],A35))&gt;0,"Resolve decision links; ",""))</f>
      </c>
      <c r="M35" s="22" t="str">
        <f>IF(OR(A35="",COUNTIFS(DecisionFindingLinks[Decision ID],A35,DecisionFindingLinks[Finding ID],"&lt;&gt;")=0),"",INDEX(DecisionFindingLinks[Linked findings (auto)],MATCH(A35&amp;"__"&amp;COUNTIFS(DecisionFindingLinks[Decision ID],A35,DecisionFindingLinks[Finding ID],"&lt;&gt;"),DecisionFindingLinks[Decision link key (auto)],0)))</f>
      </c>
      <c r="N35" s="22" t="str">
        <f>IF(OR(A35="",COUNTIFS(DecisionSupportLinks[Decision ID],A35,DecisionSupportLinks[Record type],"Evidence",DecisionSupportLinks[Record ID],"&lt;&gt;")=0),"",INDEX(DecisionSupportLinks[Linked IDs (auto)],MATCH(A35&amp;"__Evidence__"&amp;COUNTIFS(DecisionSupportLinks[Decision ID],A35,DecisionSupportLinks[Record type],"Evidence",DecisionSupportLinks[Record ID],"&lt;&gt;"),DecisionSupportLinks[Decision link key (auto)],0)))</f>
      </c>
      <c r="O35" s="22" t="str">
        <f>IF(OR(A35="",COUNTIFS(DecisionSupportLinks[Decision ID],A35,DecisionSupportLinks[Record type],"Test",DecisionSupportLinks[Record ID],"&lt;&gt;")=0),"",INDEX(DecisionSupportLinks[Linked IDs (auto)],MATCH(A35&amp;"__Test__"&amp;COUNTIFS(DecisionSupportLinks[Decision ID],A35,DecisionSupportLinks[Record type],"Test",DecisionSupportLinks[Record ID],"&lt;&gt;"),DecisionSupportLinks[Decision link key (auto)],0)))</f>
      </c>
    </row>
    <row r="36" ht="46" customHeight="1">
      <c r="A36" s="11"/>
      <c r="B36" s="11"/>
      <c r="C36" s="11"/>
      <c r="D36" s="11"/>
      <c r="E36" s="11"/>
      <c r="F36" s="11"/>
      <c r="G36" s="23"/>
      <c r="H36" s="23"/>
      <c r="I36" s="11"/>
      <c r="J36" s="11"/>
      <c r="K36" s="11"/>
      <c r="L36" s="22" t="str">
        <f>IF(COUNTA(A36:K36)=0,"",IF(A36="","Add ID; ","")&amp;IF(AND(A36&lt;&gt;"",COUNTIF(DecisionsTable[Decision ID],A36)&gt;1),"Duplicate ID; ","")&amp;IF(B36="","Add claim link; ",IF(COUNTIF(ClaimsTable[Claim ID],B36)=0,"Unknown claim; ",""))&amp;IF(C36="","Select decision; ","")&amp;IF(D36="","Record basis; ","")&amp;IF(F36="","Assign decision owner; ","")&amp;IF(G36="","Set decision date; ","")&amp;IF(H36="","Set next review; ","")&amp;IF(I36="","Set triggers; ","")&amp;IF(AND(OR(C36="Proceed with conditions",C36="Restrict"),E36=""),"State conditions; ","")&amp;IF(AND(J36&lt;&gt;"",K36=""),"Explain fresh checking; ","")&amp;IF((SUMIFS(DecisionFindingLinks[Link issues (auto)],DecisionFindingLinks[Decision ID],A36)+SUMIFS(DecisionSupportLinks[Link issues (auto)],DecisionSupportLinks[Decision ID],A36))&gt;0,"Resolve decision links; ",""))</f>
      </c>
      <c r="M36" s="22" t="str">
        <f>IF(OR(A36="",COUNTIFS(DecisionFindingLinks[Decision ID],A36,DecisionFindingLinks[Finding ID],"&lt;&gt;")=0),"",INDEX(DecisionFindingLinks[Linked findings (auto)],MATCH(A36&amp;"__"&amp;COUNTIFS(DecisionFindingLinks[Decision ID],A36,DecisionFindingLinks[Finding ID],"&lt;&gt;"),DecisionFindingLinks[Decision link key (auto)],0)))</f>
      </c>
      <c r="N36" s="22" t="str">
        <f>IF(OR(A36="",COUNTIFS(DecisionSupportLinks[Decision ID],A36,DecisionSupportLinks[Record type],"Evidence",DecisionSupportLinks[Record ID],"&lt;&gt;")=0),"",INDEX(DecisionSupportLinks[Linked IDs (auto)],MATCH(A36&amp;"__Evidence__"&amp;COUNTIFS(DecisionSupportLinks[Decision ID],A36,DecisionSupportLinks[Record type],"Evidence",DecisionSupportLinks[Record ID],"&lt;&gt;"),DecisionSupportLinks[Decision link key (auto)],0)))</f>
      </c>
      <c r="O36" s="22" t="str">
        <f>IF(OR(A36="",COUNTIFS(DecisionSupportLinks[Decision ID],A36,DecisionSupportLinks[Record type],"Test",DecisionSupportLinks[Record ID],"&lt;&gt;")=0),"",INDEX(DecisionSupportLinks[Linked IDs (auto)],MATCH(A36&amp;"__Test__"&amp;COUNTIFS(DecisionSupportLinks[Decision ID],A36,DecisionSupportLinks[Record type],"Test",DecisionSupportLinks[Record ID],"&lt;&gt;"),DecisionSupportLinks[Decision link key (auto)],0)))</f>
      </c>
    </row>
    <row r="37" ht="46" customHeight="1">
      <c r="A37" s="11"/>
      <c r="B37" s="11"/>
      <c r="C37" s="11"/>
      <c r="D37" s="11"/>
      <c r="E37" s="11"/>
      <c r="F37" s="11"/>
      <c r="G37" s="23"/>
      <c r="H37" s="23"/>
      <c r="I37" s="11"/>
      <c r="J37" s="11"/>
      <c r="K37" s="11"/>
      <c r="L37" s="22" t="str">
        <f>IF(COUNTA(A37:K37)=0,"",IF(A37="","Add ID; ","")&amp;IF(AND(A37&lt;&gt;"",COUNTIF(DecisionsTable[Decision ID],A37)&gt;1),"Duplicate ID; ","")&amp;IF(B37="","Add claim link; ",IF(COUNTIF(ClaimsTable[Claim ID],B37)=0,"Unknown claim; ",""))&amp;IF(C37="","Select decision; ","")&amp;IF(D37="","Record basis; ","")&amp;IF(F37="","Assign decision owner; ","")&amp;IF(G37="","Set decision date; ","")&amp;IF(H37="","Set next review; ","")&amp;IF(I37="","Set triggers; ","")&amp;IF(AND(OR(C37="Proceed with conditions",C37="Restrict"),E37=""),"State conditions; ","")&amp;IF(AND(J37&lt;&gt;"",K37=""),"Explain fresh checking; ","")&amp;IF((SUMIFS(DecisionFindingLinks[Link issues (auto)],DecisionFindingLinks[Decision ID],A37)+SUMIFS(DecisionSupportLinks[Link issues (auto)],DecisionSupportLinks[Decision ID],A37))&gt;0,"Resolve decision links; ",""))</f>
      </c>
      <c r="M37" s="22" t="str">
        <f>IF(OR(A37="",COUNTIFS(DecisionFindingLinks[Decision ID],A37,DecisionFindingLinks[Finding ID],"&lt;&gt;")=0),"",INDEX(DecisionFindingLinks[Linked findings (auto)],MATCH(A37&amp;"__"&amp;COUNTIFS(DecisionFindingLinks[Decision ID],A37,DecisionFindingLinks[Finding ID],"&lt;&gt;"),DecisionFindingLinks[Decision link key (auto)],0)))</f>
      </c>
      <c r="N37" s="22" t="str">
        <f>IF(OR(A37="",COUNTIFS(DecisionSupportLinks[Decision ID],A37,DecisionSupportLinks[Record type],"Evidence",DecisionSupportLinks[Record ID],"&lt;&gt;")=0),"",INDEX(DecisionSupportLinks[Linked IDs (auto)],MATCH(A37&amp;"__Evidence__"&amp;COUNTIFS(DecisionSupportLinks[Decision ID],A37,DecisionSupportLinks[Record type],"Evidence",DecisionSupportLinks[Record ID],"&lt;&gt;"),DecisionSupportLinks[Decision link key (auto)],0)))</f>
      </c>
      <c r="O37" s="22" t="str">
        <f>IF(OR(A37="",COUNTIFS(DecisionSupportLinks[Decision ID],A37,DecisionSupportLinks[Record type],"Test",DecisionSupportLinks[Record ID],"&lt;&gt;")=0),"",INDEX(DecisionSupportLinks[Linked IDs (auto)],MATCH(A37&amp;"__Test__"&amp;COUNTIFS(DecisionSupportLinks[Decision ID],A37,DecisionSupportLinks[Record type],"Test",DecisionSupportLinks[Record ID],"&lt;&gt;"),DecisionSupportLinks[Decision link key (auto)],0)))</f>
      </c>
    </row>
    <row r="38" ht="46" customHeight="1">
      <c r="A38" s="11"/>
      <c r="B38" s="11"/>
      <c r="C38" s="11"/>
      <c r="D38" s="11"/>
      <c r="E38" s="11"/>
      <c r="F38" s="11"/>
      <c r="G38" s="23"/>
      <c r="H38" s="23"/>
      <c r="I38" s="11"/>
      <c r="J38" s="11"/>
      <c r="K38" s="11"/>
      <c r="L38" s="22" t="str">
        <f>IF(COUNTA(A38:K38)=0,"",IF(A38="","Add ID; ","")&amp;IF(AND(A38&lt;&gt;"",COUNTIF(DecisionsTable[Decision ID],A38)&gt;1),"Duplicate ID; ","")&amp;IF(B38="","Add claim link; ",IF(COUNTIF(ClaimsTable[Claim ID],B38)=0,"Unknown claim; ",""))&amp;IF(C38="","Select decision; ","")&amp;IF(D38="","Record basis; ","")&amp;IF(F38="","Assign decision owner; ","")&amp;IF(G38="","Set decision date; ","")&amp;IF(H38="","Set next review; ","")&amp;IF(I38="","Set triggers; ","")&amp;IF(AND(OR(C38="Proceed with conditions",C38="Restrict"),E38=""),"State conditions; ","")&amp;IF(AND(J38&lt;&gt;"",K38=""),"Explain fresh checking; ","")&amp;IF((SUMIFS(DecisionFindingLinks[Link issues (auto)],DecisionFindingLinks[Decision ID],A38)+SUMIFS(DecisionSupportLinks[Link issues (auto)],DecisionSupportLinks[Decision ID],A38))&gt;0,"Resolve decision links; ",""))</f>
      </c>
      <c r="M38" s="22" t="str">
        <f>IF(OR(A38="",COUNTIFS(DecisionFindingLinks[Decision ID],A38,DecisionFindingLinks[Finding ID],"&lt;&gt;")=0),"",INDEX(DecisionFindingLinks[Linked findings (auto)],MATCH(A38&amp;"__"&amp;COUNTIFS(DecisionFindingLinks[Decision ID],A38,DecisionFindingLinks[Finding ID],"&lt;&gt;"),DecisionFindingLinks[Decision link key (auto)],0)))</f>
      </c>
      <c r="N38" s="22" t="str">
        <f>IF(OR(A38="",COUNTIFS(DecisionSupportLinks[Decision ID],A38,DecisionSupportLinks[Record type],"Evidence",DecisionSupportLinks[Record ID],"&lt;&gt;")=0),"",INDEX(DecisionSupportLinks[Linked IDs (auto)],MATCH(A38&amp;"__Evidence__"&amp;COUNTIFS(DecisionSupportLinks[Decision ID],A38,DecisionSupportLinks[Record type],"Evidence",DecisionSupportLinks[Record ID],"&lt;&gt;"),DecisionSupportLinks[Decision link key (auto)],0)))</f>
      </c>
      <c r="O38" s="22" t="str">
        <f>IF(OR(A38="",COUNTIFS(DecisionSupportLinks[Decision ID],A38,DecisionSupportLinks[Record type],"Test",DecisionSupportLinks[Record ID],"&lt;&gt;")=0),"",INDEX(DecisionSupportLinks[Linked IDs (auto)],MATCH(A38&amp;"__Test__"&amp;COUNTIFS(DecisionSupportLinks[Decision ID],A38,DecisionSupportLinks[Record type],"Test",DecisionSupportLinks[Record ID],"&lt;&gt;"),DecisionSupportLinks[Decision link key (auto)],0)))</f>
      </c>
    </row>
    <row r="39" ht="46" customHeight="1">
      <c r="A39" s="11"/>
      <c r="B39" s="11"/>
      <c r="C39" s="11"/>
      <c r="D39" s="11"/>
      <c r="E39" s="11"/>
      <c r="F39" s="11"/>
      <c r="G39" s="23"/>
      <c r="H39" s="23"/>
      <c r="I39" s="11"/>
      <c r="J39" s="11"/>
      <c r="K39" s="11"/>
      <c r="L39" s="22" t="str">
        <f>IF(COUNTA(A39:K39)=0,"",IF(A39="","Add ID; ","")&amp;IF(AND(A39&lt;&gt;"",COUNTIF(DecisionsTable[Decision ID],A39)&gt;1),"Duplicate ID; ","")&amp;IF(B39="","Add claim link; ",IF(COUNTIF(ClaimsTable[Claim ID],B39)=0,"Unknown claim; ",""))&amp;IF(C39="","Select decision; ","")&amp;IF(D39="","Record basis; ","")&amp;IF(F39="","Assign decision owner; ","")&amp;IF(G39="","Set decision date; ","")&amp;IF(H39="","Set next review; ","")&amp;IF(I39="","Set triggers; ","")&amp;IF(AND(OR(C39="Proceed with conditions",C39="Restrict"),E39=""),"State conditions; ","")&amp;IF(AND(J39&lt;&gt;"",K39=""),"Explain fresh checking; ","")&amp;IF((SUMIFS(DecisionFindingLinks[Link issues (auto)],DecisionFindingLinks[Decision ID],A39)+SUMIFS(DecisionSupportLinks[Link issues (auto)],DecisionSupportLinks[Decision ID],A39))&gt;0,"Resolve decision links; ",""))</f>
      </c>
      <c r="M39" s="22" t="str">
        <f>IF(OR(A39="",COUNTIFS(DecisionFindingLinks[Decision ID],A39,DecisionFindingLinks[Finding ID],"&lt;&gt;")=0),"",INDEX(DecisionFindingLinks[Linked findings (auto)],MATCH(A39&amp;"__"&amp;COUNTIFS(DecisionFindingLinks[Decision ID],A39,DecisionFindingLinks[Finding ID],"&lt;&gt;"),DecisionFindingLinks[Decision link key (auto)],0)))</f>
      </c>
      <c r="N39" s="22" t="str">
        <f>IF(OR(A39="",COUNTIFS(DecisionSupportLinks[Decision ID],A39,DecisionSupportLinks[Record type],"Evidence",DecisionSupportLinks[Record ID],"&lt;&gt;")=0),"",INDEX(DecisionSupportLinks[Linked IDs (auto)],MATCH(A39&amp;"__Evidence__"&amp;COUNTIFS(DecisionSupportLinks[Decision ID],A39,DecisionSupportLinks[Record type],"Evidence",DecisionSupportLinks[Record ID],"&lt;&gt;"),DecisionSupportLinks[Decision link key (auto)],0)))</f>
      </c>
      <c r="O39" s="22" t="str">
        <f>IF(OR(A39="",COUNTIFS(DecisionSupportLinks[Decision ID],A39,DecisionSupportLinks[Record type],"Test",DecisionSupportLinks[Record ID],"&lt;&gt;")=0),"",INDEX(DecisionSupportLinks[Linked IDs (auto)],MATCH(A39&amp;"__Test__"&amp;COUNTIFS(DecisionSupportLinks[Decision ID],A39,DecisionSupportLinks[Record type],"Test",DecisionSupportLinks[Record ID],"&lt;&gt;"),DecisionSupportLinks[Decision link key (auto)],0)))</f>
      </c>
    </row>
    <row r="40" ht="46" customHeight="1">
      <c r="A40" s="11"/>
      <c r="B40" s="11"/>
      <c r="C40" s="11"/>
      <c r="D40" s="11"/>
      <c r="E40" s="11"/>
      <c r="F40" s="11"/>
      <c r="G40" s="23"/>
      <c r="H40" s="23"/>
      <c r="I40" s="11"/>
      <c r="J40" s="11"/>
      <c r="K40" s="11"/>
      <c r="L40" s="22" t="str">
        <f>IF(COUNTA(A40:K40)=0,"",IF(A40="","Add ID; ","")&amp;IF(AND(A40&lt;&gt;"",COUNTIF(DecisionsTable[Decision ID],A40)&gt;1),"Duplicate ID; ","")&amp;IF(B40="","Add claim link; ",IF(COUNTIF(ClaimsTable[Claim ID],B40)=0,"Unknown claim; ",""))&amp;IF(C40="","Select decision; ","")&amp;IF(D40="","Record basis; ","")&amp;IF(F40="","Assign decision owner; ","")&amp;IF(G40="","Set decision date; ","")&amp;IF(H40="","Set next review; ","")&amp;IF(I40="","Set triggers; ","")&amp;IF(AND(OR(C40="Proceed with conditions",C40="Restrict"),E40=""),"State conditions; ","")&amp;IF(AND(J40&lt;&gt;"",K40=""),"Explain fresh checking; ","")&amp;IF((SUMIFS(DecisionFindingLinks[Link issues (auto)],DecisionFindingLinks[Decision ID],A40)+SUMIFS(DecisionSupportLinks[Link issues (auto)],DecisionSupportLinks[Decision ID],A40))&gt;0,"Resolve decision links; ",""))</f>
      </c>
      <c r="M40" s="22" t="str">
        <f>IF(OR(A40="",COUNTIFS(DecisionFindingLinks[Decision ID],A40,DecisionFindingLinks[Finding ID],"&lt;&gt;")=0),"",INDEX(DecisionFindingLinks[Linked findings (auto)],MATCH(A40&amp;"__"&amp;COUNTIFS(DecisionFindingLinks[Decision ID],A40,DecisionFindingLinks[Finding ID],"&lt;&gt;"),DecisionFindingLinks[Decision link key (auto)],0)))</f>
      </c>
      <c r="N40" s="22" t="str">
        <f>IF(OR(A40="",COUNTIFS(DecisionSupportLinks[Decision ID],A40,DecisionSupportLinks[Record type],"Evidence",DecisionSupportLinks[Record ID],"&lt;&gt;")=0),"",INDEX(DecisionSupportLinks[Linked IDs (auto)],MATCH(A40&amp;"__Evidence__"&amp;COUNTIFS(DecisionSupportLinks[Decision ID],A40,DecisionSupportLinks[Record type],"Evidence",DecisionSupportLinks[Record ID],"&lt;&gt;"),DecisionSupportLinks[Decision link key (auto)],0)))</f>
      </c>
      <c r="O40" s="22" t="str">
        <f>IF(OR(A40="",COUNTIFS(DecisionSupportLinks[Decision ID],A40,DecisionSupportLinks[Record type],"Test",DecisionSupportLinks[Record ID],"&lt;&gt;")=0),"",INDEX(DecisionSupportLinks[Linked IDs (auto)],MATCH(A40&amp;"__Test__"&amp;COUNTIFS(DecisionSupportLinks[Decision ID],A40,DecisionSupportLinks[Record type],"Test",DecisionSupportLinks[Record ID],"&lt;&gt;"),DecisionSupportLinks[Decision link key (auto)],0)))</f>
      </c>
    </row>
    <row r="41" ht="46" customHeight="1">
      <c r="A41" s="11"/>
      <c r="B41" s="11"/>
      <c r="C41" s="11"/>
      <c r="D41" s="11"/>
      <c r="E41" s="11"/>
      <c r="F41" s="11"/>
      <c r="G41" s="23"/>
      <c r="H41" s="23"/>
      <c r="I41" s="11"/>
      <c r="J41" s="11"/>
      <c r="K41" s="11"/>
      <c r="L41" s="22" t="str">
        <f>IF(COUNTA(A41:K41)=0,"",IF(A41="","Add ID; ","")&amp;IF(AND(A41&lt;&gt;"",COUNTIF(DecisionsTable[Decision ID],A41)&gt;1),"Duplicate ID; ","")&amp;IF(B41="","Add claim link; ",IF(COUNTIF(ClaimsTable[Claim ID],B41)=0,"Unknown claim; ",""))&amp;IF(C41="","Select decision; ","")&amp;IF(D41="","Record basis; ","")&amp;IF(F41="","Assign decision owner; ","")&amp;IF(G41="","Set decision date; ","")&amp;IF(H41="","Set next review; ","")&amp;IF(I41="","Set triggers; ","")&amp;IF(AND(OR(C41="Proceed with conditions",C41="Restrict"),E41=""),"State conditions; ","")&amp;IF(AND(J41&lt;&gt;"",K41=""),"Explain fresh checking; ","")&amp;IF((SUMIFS(DecisionFindingLinks[Link issues (auto)],DecisionFindingLinks[Decision ID],A41)+SUMIFS(DecisionSupportLinks[Link issues (auto)],DecisionSupportLinks[Decision ID],A41))&gt;0,"Resolve decision links; ",""))</f>
      </c>
      <c r="M41" s="22" t="str">
        <f>IF(OR(A41="",COUNTIFS(DecisionFindingLinks[Decision ID],A41,DecisionFindingLinks[Finding ID],"&lt;&gt;")=0),"",INDEX(DecisionFindingLinks[Linked findings (auto)],MATCH(A41&amp;"__"&amp;COUNTIFS(DecisionFindingLinks[Decision ID],A41,DecisionFindingLinks[Finding ID],"&lt;&gt;"),DecisionFindingLinks[Decision link key (auto)],0)))</f>
      </c>
      <c r="N41" s="22" t="str">
        <f>IF(OR(A41="",COUNTIFS(DecisionSupportLinks[Decision ID],A41,DecisionSupportLinks[Record type],"Evidence",DecisionSupportLinks[Record ID],"&lt;&gt;")=0),"",INDEX(DecisionSupportLinks[Linked IDs (auto)],MATCH(A41&amp;"__Evidence__"&amp;COUNTIFS(DecisionSupportLinks[Decision ID],A41,DecisionSupportLinks[Record type],"Evidence",DecisionSupportLinks[Record ID],"&lt;&gt;"),DecisionSupportLinks[Decision link key (auto)],0)))</f>
      </c>
      <c r="O41" s="22" t="str">
        <f>IF(OR(A41="",COUNTIFS(DecisionSupportLinks[Decision ID],A41,DecisionSupportLinks[Record type],"Test",DecisionSupportLinks[Record ID],"&lt;&gt;")=0),"",INDEX(DecisionSupportLinks[Linked IDs (auto)],MATCH(A41&amp;"__Test__"&amp;COUNTIFS(DecisionSupportLinks[Decision ID],A41,DecisionSupportLinks[Record type],"Test",DecisionSupportLinks[Record ID],"&lt;&gt;"),DecisionSupportLinks[Decision link key (auto)],0)))</f>
      </c>
    </row>
    <row r="42" ht="46" customHeight="1">
      <c r="A42" s="11"/>
      <c r="B42" s="11"/>
      <c r="C42" s="11"/>
      <c r="D42" s="11"/>
      <c r="E42" s="11"/>
      <c r="F42" s="11"/>
      <c r="G42" s="23"/>
      <c r="H42" s="23"/>
      <c r="I42" s="11"/>
      <c r="J42" s="11"/>
      <c r="K42" s="11"/>
      <c r="L42" s="22" t="str">
        <f>IF(COUNTA(A42:K42)=0,"",IF(A42="","Add ID; ","")&amp;IF(AND(A42&lt;&gt;"",COUNTIF(DecisionsTable[Decision ID],A42)&gt;1),"Duplicate ID; ","")&amp;IF(B42="","Add claim link; ",IF(COUNTIF(ClaimsTable[Claim ID],B42)=0,"Unknown claim; ",""))&amp;IF(C42="","Select decision; ","")&amp;IF(D42="","Record basis; ","")&amp;IF(F42="","Assign decision owner; ","")&amp;IF(G42="","Set decision date; ","")&amp;IF(H42="","Set next review; ","")&amp;IF(I42="","Set triggers; ","")&amp;IF(AND(OR(C42="Proceed with conditions",C42="Restrict"),E42=""),"State conditions; ","")&amp;IF(AND(J42&lt;&gt;"",K42=""),"Explain fresh checking; ","")&amp;IF((SUMIFS(DecisionFindingLinks[Link issues (auto)],DecisionFindingLinks[Decision ID],A42)+SUMIFS(DecisionSupportLinks[Link issues (auto)],DecisionSupportLinks[Decision ID],A42))&gt;0,"Resolve decision links; ",""))</f>
      </c>
      <c r="M42" s="22" t="str">
        <f>IF(OR(A42="",COUNTIFS(DecisionFindingLinks[Decision ID],A42,DecisionFindingLinks[Finding ID],"&lt;&gt;")=0),"",INDEX(DecisionFindingLinks[Linked findings (auto)],MATCH(A42&amp;"__"&amp;COUNTIFS(DecisionFindingLinks[Decision ID],A42,DecisionFindingLinks[Finding ID],"&lt;&gt;"),DecisionFindingLinks[Decision link key (auto)],0)))</f>
      </c>
      <c r="N42" s="22" t="str">
        <f>IF(OR(A42="",COUNTIFS(DecisionSupportLinks[Decision ID],A42,DecisionSupportLinks[Record type],"Evidence",DecisionSupportLinks[Record ID],"&lt;&gt;")=0),"",INDEX(DecisionSupportLinks[Linked IDs (auto)],MATCH(A42&amp;"__Evidence__"&amp;COUNTIFS(DecisionSupportLinks[Decision ID],A42,DecisionSupportLinks[Record type],"Evidence",DecisionSupportLinks[Record ID],"&lt;&gt;"),DecisionSupportLinks[Decision link key (auto)],0)))</f>
      </c>
      <c r="O42" s="22" t="str">
        <f>IF(OR(A42="",COUNTIFS(DecisionSupportLinks[Decision ID],A42,DecisionSupportLinks[Record type],"Test",DecisionSupportLinks[Record ID],"&lt;&gt;")=0),"",INDEX(DecisionSupportLinks[Linked IDs (auto)],MATCH(A42&amp;"__Test__"&amp;COUNTIFS(DecisionSupportLinks[Decision ID],A42,DecisionSupportLinks[Record type],"Test",DecisionSupportLinks[Record ID],"&lt;&gt;"),DecisionSupportLinks[Decision link key (auto)],0)))</f>
      </c>
    </row>
    <row r="43" ht="46" customHeight="1">
      <c r="A43" s="11"/>
      <c r="B43" s="11"/>
      <c r="C43" s="11"/>
      <c r="D43" s="11"/>
      <c r="E43" s="11"/>
      <c r="F43" s="11"/>
      <c r="G43" s="23"/>
      <c r="H43" s="23"/>
      <c r="I43" s="11"/>
      <c r="J43" s="11"/>
      <c r="K43" s="11"/>
      <c r="L43" s="22" t="str">
        <f>IF(COUNTA(A43:K43)=0,"",IF(A43="","Add ID; ","")&amp;IF(AND(A43&lt;&gt;"",COUNTIF(DecisionsTable[Decision ID],A43)&gt;1),"Duplicate ID; ","")&amp;IF(B43="","Add claim link; ",IF(COUNTIF(ClaimsTable[Claim ID],B43)=0,"Unknown claim; ",""))&amp;IF(C43="","Select decision; ","")&amp;IF(D43="","Record basis; ","")&amp;IF(F43="","Assign decision owner; ","")&amp;IF(G43="","Set decision date; ","")&amp;IF(H43="","Set next review; ","")&amp;IF(I43="","Set triggers; ","")&amp;IF(AND(OR(C43="Proceed with conditions",C43="Restrict"),E43=""),"State conditions; ","")&amp;IF(AND(J43&lt;&gt;"",K43=""),"Explain fresh checking; ","")&amp;IF((SUMIFS(DecisionFindingLinks[Link issues (auto)],DecisionFindingLinks[Decision ID],A43)+SUMIFS(DecisionSupportLinks[Link issues (auto)],DecisionSupportLinks[Decision ID],A43))&gt;0,"Resolve decision links; ",""))</f>
      </c>
      <c r="M43" s="22" t="str">
        <f>IF(OR(A43="",COUNTIFS(DecisionFindingLinks[Decision ID],A43,DecisionFindingLinks[Finding ID],"&lt;&gt;")=0),"",INDEX(DecisionFindingLinks[Linked findings (auto)],MATCH(A43&amp;"__"&amp;COUNTIFS(DecisionFindingLinks[Decision ID],A43,DecisionFindingLinks[Finding ID],"&lt;&gt;"),DecisionFindingLinks[Decision link key (auto)],0)))</f>
      </c>
      <c r="N43" s="22" t="str">
        <f>IF(OR(A43="",COUNTIFS(DecisionSupportLinks[Decision ID],A43,DecisionSupportLinks[Record type],"Evidence",DecisionSupportLinks[Record ID],"&lt;&gt;")=0),"",INDEX(DecisionSupportLinks[Linked IDs (auto)],MATCH(A43&amp;"__Evidence__"&amp;COUNTIFS(DecisionSupportLinks[Decision ID],A43,DecisionSupportLinks[Record type],"Evidence",DecisionSupportLinks[Record ID],"&lt;&gt;"),DecisionSupportLinks[Decision link key (auto)],0)))</f>
      </c>
      <c r="O43" s="22" t="str">
        <f>IF(OR(A43="",COUNTIFS(DecisionSupportLinks[Decision ID],A43,DecisionSupportLinks[Record type],"Test",DecisionSupportLinks[Record ID],"&lt;&gt;")=0),"",INDEX(DecisionSupportLinks[Linked IDs (auto)],MATCH(A43&amp;"__Test__"&amp;COUNTIFS(DecisionSupportLinks[Decision ID],A43,DecisionSupportLinks[Record type],"Test",DecisionSupportLinks[Record ID],"&lt;&gt;"),DecisionSupportLinks[Decision link key (auto)],0)))</f>
      </c>
    </row>
    <row r="44" ht="46" customHeight="1">
      <c r="A44" s="11"/>
      <c r="B44" s="11"/>
      <c r="C44" s="11"/>
      <c r="D44" s="11"/>
      <c r="E44" s="11"/>
      <c r="F44" s="11"/>
      <c r="G44" s="23"/>
      <c r="H44" s="23"/>
      <c r="I44" s="11"/>
      <c r="J44" s="11"/>
      <c r="K44" s="11"/>
      <c r="L44" s="22" t="str">
        <f>IF(COUNTA(A44:K44)=0,"",IF(A44="","Add ID; ","")&amp;IF(AND(A44&lt;&gt;"",COUNTIF(DecisionsTable[Decision ID],A44)&gt;1),"Duplicate ID; ","")&amp;IF(B44="","Add claim link; ",IF(COUNTIF(ClaimsTable[Claim ID],B44)=0,"Unknown claim; ",""))&amp;IF(C44="","Select decision; ","")&amp;IF(D44="","Record basis; ","")&amp;IF(F44="","Assign decision owner; ","")&amp;IF(G44="","Set decision date; ","")&amp;IF(H44="","Set next review; ","")&amp;IF(I44="","Set triggers; ","")&amp;IF(AND(OR(C44="Proceed with conditions",C44="Restrict"),E44=""),"State conditions; ","")&amp;IF(AND(J44&lt;&gt;"",K44=""),"Explain fresh checking; ","")&amp;IF((SUMIFS(DecisionFindingLinks[Link issues (auto)],DecisionFindingLinks[Decision ID],A44)+SUMIFS(DecisionSupportLinks[Link issues (auto)],DecisionSupportLinks[Decision ID],A44))&gt;0,"Resolve decision links; ",""))</f>
      </c>
      <c r="M44" s="22" t="str">
        <f>IF(OR(A44="",COUNTIFS(DecisionFindingLinks[Decision ID],A44,DecisionFindingLinks[Finding ID],"&lt;&gt;")=0),"",INDEX(DecisionFindingLinks[Linked findings (auto)],MATCH(A44&amp;"__"&amp;COUNTIFS(DecisionFindingLinks[Decision ID],A44,DecisionFindingLinks[Finding ID],"&lt;&gt;"),DecisionFindingLinks[Decision link key (auto)],0)))</f>
      </c>
      <c r="N44" s="22" t="str">
        <f>IF(OR(A44="",COUNTIFS(DecisionSupportLinks[Decision ID],A44,DecisionSupportLinks[Record type],"Evidence",DecisionSupportLinks[Record ID],"&lt;&gt;")=0),"",INDEX(DecisionSupportLinks[Linked IDs (auto)],MATCH(A44&amp;"__Evidence__"&amp;COUNTIFS(DecisionSupportLinks[Decision ID],A44,DecisionSupportLinks[Record type],"Evidence",DecisionSupportLinks[Record ID],"&lt;&gt;"),DecisionSupportLinks[Decision link key (auto)],0)))</f>
      </c>
      <c r="O44" s="22" t="str">
        <f>IF(OR(A44="",COUNTIFS(DecisionSupportLinks[Decision ID],A44,DecisionSupportLinks[Record type],"Test",DecisionSupportLinks[Record ID],"&lt;&gt;")=0),"",INDEX(DecisionSupportLinks[Linked IDs (auto)],MATCH(A44&amp;"__Test__"&amp;COUNTIFS(DecisionSupportLinks[Decision ID],A44,DecisionSupportLinks[Record type],"Test",DecisionSupportLinks[Record ID],"&lt;&gt;"),DecisionSupportLinks[Decision link key (auto)],0)))</f>
      </c>
    </row>
    <row r="45" ht="46" customHeight="1">
      <c r="A45" s="11"/>
      <c r="B45" s="11"/>
      <c r="C45" s="11"/>
      <c r="D45" s="11"/>
      <c r="E45" s="11"/>
      <c r="F45" s="11"/>
      <c r="G45" s="23"/>
      <c r="H45" s="23"/>
      <c r="I45" s="11"/>
      <c r="J45" s="11"/>
      <c r="K45" s="11"/>
      <c r="L45" s="22" t="str">
        <f>IF(COUNTA(A45:K45)=0,"",IF(A45="","Add ID; ","")&amp;IF(AND(A45&lt;&gt;"",COUNTIF(DecisionsTable[Decision ID],A45)&gt;1),"Duplicate ID; ","")&amp;IF(B45="","Add claim link; ",IF(COUNTIF(ClaimsTable[Claim ID],B45)=0,"Unknown claim; ",""))&amp;IF(C45="","Select decision; ","")&amp;IF(D45="","Record basis; ","")&amp;IF(F45="","Assign decision owner; ","")&amp;IF(G45="","Set decision date; ","")&amp;IF(H45="","Set next review; ","")&amp;IF(I45="","Set triggers; ","")&amp;IF(AND(OR(C45="Proceed with conditions",C45="Restrict"),E45=""),"State conditions; ","")&amp;IF(AND(J45&lt;&gt;"",K45=""),"Explain fresh checking; ","")&amp;IF((SUMIFS(DecisionFindingLinks[Link issues (auto)],DecisionFindingLinks[Decision ID],A45)+SUMIFS(DecisionSupportLinks[Link issues (auto)],DecisionSupportLinks[Decision ID],A45))&gt;0,"Resolve decision links; ",""))</f>
      </c>
      <c r="M45" s="22" t="str">
        <f>IF(OR(A45="",COUNTIFS(DecisionFindingLinks[Decision ID],A45,DecisionFindingLinks[Finding ID],"&lt;&gt;")=0),"",INDEX(DecisionFindingLinks[Linked findings (auto)],MATCH(A45&amp;"__"&amp;COUNTIFS(DecisionFindingLinks[Decision ID],A45,DecisionFindingLinks[Finding ID],"&lt;&gt;"),DecisionFindingLinks[Decision link key (auto)],0)))</f>
      </c>
      <c r="N45" s="22" t="str">
        <f>IF(OR(A45="",COUNTIFS(DecisionSupportLinks[Decision ID],A45,DecisionSupportLinks[Record type],"Evidence",DecisionSupportLinks[Record ID],"&lt;&gt;")=0),"",INDEX(DecisionSupportLinks[Linked IDs (auto)],MATCH(A45&amp;"__Evidence__"&amp;COUNTIFS(DecisionSupportLinks[Decision ID],A45,DecisionSupportLinks[Record type],"Evidence",DecisionSupportLinks[Record ID],"&lt;&gt;"),DecisionSupportLinks[Decision link key (auto)],0)))</f>
      </c>
      <c r="O45" s="22" t="str">
        <f>IF(OR(A45="",COUNTIFS(DecisionSupportLinks[Decision ID],A45,DecisionSupportLinks[Record type],"Test",DecisionSupportLinks[Record ID],"&lt;&gt;")=0),"",INDEX(DecisionSupportLinks[Linked IDs (auto)],MATCH(A45&amp;"__Test__"&amp;COUNTIFS(DecisionSupportLinks[Decision ID],A45,DecisionSupportLinks[Record type],"Test",DecisionSupportLinks[Record ID],"&lt;&gt;"),DecisionSupportLinks[Decision link key (auto)],0)))</f>
      </c>
    </row>
    <row r="46" ht="46" customHeight="1">
      <c r="A46" s="11"/>
      <c r="B46" s="11"/>
      <c r="C46" s="11"/>
      <c r="D46" s="11"/>
      <c r="E46" s="11"/>
      <c r="F46" s="11"/>
      <c r="G46" s="23"/>
      <c r="H46" s="23"/>
      <c r="I46" s="11"/>
      <c r="J46" s="11"/>
      <c r="K46" s="11"/>
      <c r="L46" s="22" t="str">
        <f>IF(COUNTA(A46:K46)=0,"",IF(A46="","Add ID; ","")&amp;IF(AND(A46&lt;&gt;"",COUNTIF(DecisionsTable[Decision ID],A46)&gt;1),"Duplicate ID; ","")&amp;IF(B46="","Add claim link; ",IF(COUNTIF(ClaimsTable[Claim ID],B46)=0,"Unknown claim; ",""))&amp;IF(C46="","Select decision; ","")&amp;IF(D46="","Record basis; ","")&amp;IF(F46="","Assign decision owner; ","")&amp;IF(G46="","Set decision date; ","")&amp;IF(H46="","Set next review; ","")&amp;IF(I46="","Set triggers; ","")&amp;IF(AND(OR(C46="Proceed with conditions",C46="Restrict"),E46=""),"State conditions; ","")&amp;IF(AND(J46&lt;&gt;"",K46=""),"Explain fresh checking; ","")&amp;IF((SUMIFS(DecisionFindingLinks[Link issues (auto)],DecisionFindingLinks[Decision ID],A46)+SUMIFS(DecisionSupportLinks[Link issues (auto)],DecisionSupportLinks[Decision ID],A46))&gt;0,"Resolve decision links; ",""))</f>
      </c>
      <c r="M46" s="22" t="str">
        <f>IF(OR(A46="",COUNTIFS(DecisionFindingLinks[Decision ID],A46,DecisionFindingLinks[Finding ID],"&lt;&gt;")=0),"",INDEX(DecisionFindingLinks[Linked findings (auto)],MATCH(A46&amp;"__"&amp;COUNTIFS(DecisionFindingLinks[Decision ID],A46,DecisionFindingLinks[Finding ID],"&lt;&gt;"),DecisionFindingLinks[Decision link key (auto)],0)))</f>
      </c>
      <c r="N46" s="22" t="str">
        <f>IF(OR(A46="",COUNTIFS(DecisionSupportLinks[Decision ID],A46,DecisionSupportLinks[Record type],"Evidence",DecisionSupportLinks[Record ID],"&lt;&gt;")=0),"",INDEX(DecisionSupportLinks[Linked IDs (auto)],MATCH(A46&amp;"__Evidence__"&amp;COUNTIFS(DecisionSupportLinks[Decision ID],A46,DecisionSupportLinks[Record type],"Evidence",DecisionSupportLinks[Record ID],"&lt;&gt;"),DecisionSupportLinks[Decision link key (auto)],0)))</f>
      </c>
      <c r="O46" s="22" t="str">
        <f>IF(OR(A46="",COUNTIFS(DecisionSupportLinks[Decision ID],A46,DecisionSupportLinks[Record type],"Test",DecisionSupportLinks[Record ID],"&lt;&gt;")=0),"",INDEX(DecisionSupportLinks[Linked IDs (auto)],MATCH(A46&amp;"__Test__"&amp;COUNTIFS(DecisionSupportLinks[Decision ID],A46,DecisionSupportLinks[Record type],"Test",DecisionSupportLinks[Record ID],"&lt;&gt;"),DecisionSupportLinks[Decision link key (auto)],0)))</f>
      </c>
    </row>
    <row r="47" ht="46" customHeight="1">
      <c r="A47" s="11"/>
      <c r="B47" s="11"/>
      <c r="C47" s="11"/>
      <c r="D47" s="11"/>
      <c r="E47" s="11"/>
      <c r="F47" s="11"/>
      <c r="G47" s="23"/>
      <c r="H47" s="23"/>
      <c r="I47" s="11"/>
      <c r="J47" s="11"/>
      <c r="K47" s="11"/>
      <c r="L47" s="22" t="str">
        <f>IF(COUNTA(A47:K47)=0,"",IF(A47="","Add ID; ","")&amp;IF(AND(A47&lt;&gt;"",COUNTIF(DecisionsTable[Decision ID],A47)&gt;1),"Duplicate ID; ","")&amp;IF(B47="","Add claim link; ",IF(COUNTIF(ClaimsTable[Claim ID],B47)=0,"Unknown claim; ",""))&amp;IF(C47="","Select decision; ","")&amp;IF(D47="","Record basis; ","")&amp;IF(F47="","Assign decision owner; ","")&amp;IF(G47="","Set decision date; ","")&amp;IF(H47="","Set next review; ","")&amp;IF(I47="","Set triggers; ","")&amp;IF(AND(OR(C47="Proceed with conditions",C47="Restrict"),E47=""),"State conditions; ","")&amp;IF(AND(J47&lt;&gt;"",K47=""),"Explain fresh checking; ","")&amp;IF((SUMIFS(DecisionFindingLinks[Link issues (auto)],DecisionFindingLinks[Decision ID],A47)+SUMIFS(DecisionSupportLinks[Link issues (auto)],DecisionSupportLinks[Decision ID],A47))&gt;0,"Resolve decision links; ",""))</f>
      </c>
      <c r="M47" s="22" t="str">
        <f>IF(OR(A47="",COUNTIFS(DecisionFindingLinks[Decision ID],A47,DecisionFindingLinks[Finding ID],"&lt;&gt;")=0),"",INDEX(DecisionFindingLinks[Linked findings (auto)],MATCH(A47&amp;"__"&amp;COUNTIFS(DecisionFindingLinks[Decision ID],A47,DecisionFindingLinks[Finding ID],"&lt;&gt;"),DecisionFindingLinks[Decision link key (auto)],0)))</f>
      </c>
      <c r="N47" s="22" t="str">
        <f>IF(OR(A47="",COUNTIFS(DecisionSupportLinks[Decision ID],A47,DecisionSupportLinks[Record type],"Evidence",DecisionSupportLinks[Record ID],"&lt;&gt;")=0),"",INDEX(DecisionSupportLinks[Linked IDs (auto)],MATCH(A47&amp;"__Evidence__"&amp;COUNTIFS(DecisionSupportLinks[Decision ID],A47,DecisionSupportLinks[Record type],"Evidence",DecisionSupportLinks[Record ID],"&lt;&gt;"),DecisionSupportLinks[Decision link key (auto)],0)))</f>
      </c>
      <c r="O47" s="22" t="str">
        <f>IF(OR(A47="",COUNTIFS(DecisionSupportLinks[Decision ID],A47,DecisionSupportLinks[Record type],"Test",DecisionSupportLinks[Record ID],"&lt;&gt;")=0),"",INDEX(DecisionSupportLinks[Linked IDs (auto)],MATCH(A47&amp;"__Test__"&amp;COUNTIFS(DecisionSupportLinks[Decision ID],A47,DecisionSupportLinks[Record type],"Test",DecisionSupportLinks[Record ID],"&lt;&gt;"),DecisionSupportLinks[Decision link key (auto)],0)))</f>
      </c>
    </row>
    <row r="48" ht="46" customHeight="1">
      <c r="A48" s="11"/>
      <c r="B48" s="11"/>
      <c r="C48" s="11"/>
      <c r="D48" s="11"/>
      <c r="E48" s="11"/>
      <c r="F48" s="11"/>
      <c r="G48" s="23"/>
      <c r="H48" s="23"/>
      <c r="I48" s="11"/>
      <c r="J48" s="11"/>
      <c r="K48" s="11"/>
      <c r="L48" s="22" t="str">
        <f>IF(COUNTA(A48:K48)=0,"",IF(A48="","Add ID; ","")&amp;IF(AND(A48&lt;&gt;"",COUNTIF(DecisionsTable[Decision ID],A48)&gt;1),"Duplicate ID; ","")&amp;IF(B48="","Add claim link; ",IF(COUNTIF(ClaimsTable[Claim ID],B48)=0,"Unknown claim; ",""))&amp;IF(C48="","Select decision; ","")&amp;IF(D48="","Record basis; ","")&amp;IF(F48="","Assign decision owner; ","")&amp;IF(G48="","Set decision date; ","")&amp;IF(H48="","Set next review; ","")&amp;IF(I48="","Set triggers; ","")&amp;IF(AND(OR(C48="Proceed with conditions",C48="Restrict"),E48=""),"State conditions; ","")&amp;IF(AND(J48&lt;&gt;"",K48=""),"Explain fresh checking; ","")&amp;IF((SUMIFS(DecisionFindingLinks[Link issues (auto)],DecisionFindingLinks[Decision ID],A48)+SUMIFS(DecisionSupportLinks[Link issues (auto)],DecisionSupportLinks[Decision ID],A48))&gt;0,"Resolve decision links; ",""))</f>
      </c>
      <c r="M48" s="22" t="str">
        <f>IF(OR(A48="",COUNTIFS(DecisionFindingLinks[Decision ID],A48,DecisionFindingLinks[Finding ID],"&lt;&gt;")=0),"",INDEX(DecisionFindingLinks[Linked findings (auto)],MATCH(A48&amp;"__"&amp;COUNTIFS(DecisionFindingLinks[Decision ID],A48,DecisionFindingLinks[Finding ID],"&lt;&gt;"),DecisionFindingLinks[Decision link key (auto)],0)))</f>
      </c>
      <c r="N48" s="22" t="str">
        <f>IF(OR(A48="",COUNTIFS(DecisionSupportLinks[Decision ID],A48,DecisionSupportLinks[Record type],"Evidence",DecisionSupportLinks[Record ID],"&lt;&gt;")=0),"",INDEX(DecisionSupportLinks[Linked IDs (auto)],MATCH(A48&amp;"__Evidence__"&amp;COUNTIFS(DecisionSupportLinks[Decision ID],A48,DecisionSupportLinks[Record type],"Evidence",DecisionSupportLinks[Record ID],"&lt;&gt;"),DecisionSupportLinks[Decision link key (auto)],0)))</f>
      </c>
      <c r="O48" s="22" t="str">
        <f>IF(OR(A48="",COUNTIFS(DecisionSupportLinks[Decision ID],A48,DecisionSupportLinks[Record type],"Test",DecisionSupportLinks[Record ID],"&lt;&gt;")=0),"",INDEX(DecisionSupportLinks[Linked IDs (auto)],MATCH(A48&amp;"__Test__"&amp;COUNTIFS(DecisionSupportLinks[Decision ID],A48,DecisionSupportLinks[Record type],"Test",DecisionSupportLinks[Record ID],"&lt;&gt;"),DecisionSupportLinks[Decision link key (auto)],0)))</f>
      </c>
    </row>
    <row r="49" ht="46" customHeight="1">
      <c r="A49" s="11"/>
      <c r="B49" s="11"/>
      <c r="C49" s="11"/>
      <c r="D49" s="11"/>
      <c r="E49" s="11"/>
      <c r="F49" s="11"/>
      <c r="G49" s="23"/>
      <c r="H49" s="23"/>
      <c r="I49" s="11"/>
      <c r="J49" s="11"/>
      <c r="K49" s="11"/>
      <c r="L49" s="22" t="str">
        <f>IF(COUNTA(A49:K49)=0,"",IF(A49="","Add ID; ","")&amp;IF(AND(A49&lt;&gt;"",COUNTIF(DecisionsTable[Decision ID],A49)&gt;1),"Duplicate ID; ","")&amp;IF(B49="","Add claim link; ",IF(COUNTIF(ClaimsTable[Claim ID],B49)=0,"Unknown claim; ",""))&amp;IF(C49="","Select decision; ","")&amp;IF(D49="","Record basis; ","")&amp;IF(F49="","Assign decision owner; ","")&amp;IF(G49="","Set decision date; ","")&amp;IF(H49="","Set next review; ","")&amp;IF(I49="","Set triggers; ","")&amp;IF(AND(OR(C49="Proceed with conditions",C49="Restrict"),E49=""),"State conditions; ","")&amp;IF(AND(J49&lt;&gt;"",K49=""),"Explain fresh checking; ","")&amp;IF((SUMIFS(DecisionFindingLinks[Link issues (auto)],DecisionFindingLinks[Decision ID],A49)+SUMIFS(DecisionSupportLinks[Link issues (auto)],DecisionSupportLinks[Decision ID],A49))&gt;0,"Resolve decision links; ",""))</f>
      </c>
      <c r="M49" s="22" t="str">
        <f>IF(OR(A49="",COUNTIFS(DecisionFindingLinks[Decision ID],A49,DecisionFindingLinks[Finding ID],"&lt;&gt;")=0),"",INDEX(DecisionFindingLinks[Linked findings (auto)],MATCH(A49&amp;"__"&amp;COUNTIFS(DecisionFindingLinks[Decision ID],A49,DecisionFindingLinks[Finding ID],"&lt;&gt;"),DecisionFindingLinks[Decision link key (auto)],0)))</f>
      </c>
      <c r="N49" s="22" t="str">
        <f>IF(OR(A49="",COUNTIFS(DecisionSupportLinks[Decision ID],A49,DecisionSupportLinks[Record type],"Evidence",DecisionSupportLinks[Record ID],"&lt;&gt;")=0),"",INDEX(DecisionSupportLinks[Linked IDs (auto)],MATCH(A49&amp;"__Evidence__"&amp;COUNTIFS(DecisionSupportLinks[Decision ID],A49,DecisionSupportLinks[Record type],"Evidence",DecisionSupportLinks[Record ID],"&lt;&gt;"),DecisionSupportLinks[Decision link key (auto)],0)))</f>
      </c>
      <c r="O49" s="22" t="str">
        <f>IF(OR(A49="",COUNTIFS(DecisionSupportLinks[Decision ID],A49,DecisionSupportLinks[Record type],"Test",DecisionSupportLinks[Record ID],"&lt;&gt;")=0),"",INDEX(DecisionSupportLinks[Linked IDs (auto)],MATCH(A49&amp;"__Test__"&amp;COUNTIFS(DecisionSupportLinks[Decision ID],A49,DecisionSupportLinks[Record type],"Test",DecisionSupportLinks[Record ID],"&lt;&gt;"),DecisionSupportLinks[Decision link key (auto)],0)))</f>
      </c>
    </row>
    <row r="50" ht="46" customHeight="1">
      <c r="A50" s="11"/>
      <c r="B50" s="11"/>
      <c r="C50" s="11"/>
      <c r="D50" s="11"/>
      <c r="E50" s="11"/>
      <c r="F50" s="11"/>
      <c r="G50" s="23"/>
      <c r="H50" s="23"/>
      <c r="I50" s="11"/>
      <c r="J50" s="11"/>
      <c r="K50" s="11"/>
      <c r="L50" s="22" t="str">
        <f>IF(COUNTA(A50:K50)=0,"",IF(A50="","Add ID; ","")&amp;IF(AND(A50&lt;&gt;"",COUNTIF(DecisionsTable[Decision ID],A50)&gt;1),"Duplicate ID; ","")&amp;IF(B50="","Add claim link; ",IF(COUNTIF(ClaimsTable[Claim ID],B50)=0,"Unknown claim; ",""))&amp;IF(C50="","Select decision; ","")&amp;IF(D50="","Record basis; ","")&amp;IF(F50="","Assign decision owner; ","")&amp;IF(G50="","Set decision date; ","")&amp;IF(H50="","Set next review; ","")&amp;IF(I50="","Set triggers; ","")&amp;IF(AND(OR(C50="Proceed with conditions",C50="Restrict"),E50=""),"State conditions; ","")&amp;IF(AND(J50&lt;&gt;"",K50=""),"Explain fresh checking; ","")&amp;IF((SUMIFS(DecisionFindingLinks[Link issues (auto)],DecisionFindingLinks[Decision ID],A50)+SUMIFS(DecisionSupportLinks[Link issues (auto)],DecisionSupportLinks[Decision ID],A50))&gt;0,"Resolve decision links; ",""))</f>
      </c>
      <c r="M50" s="22" t="str">
        <f>IF(OR(A50="",COUNTIFS(DecisionFindingLinks[Decision ID],A50,DecisionFindingLinks[Finding ID],"&lt;&gt;")=0),"",INDEX(DecisionFindingLinks[Linked findings (auto)],MATCH(A50&amp;"__"&amp;COUNTIFS(DecisionFindingLinks[Decision ID],A50,DecisionFindingLinks[Finding ID],"&lt;&gt;"),DecisionFindingLinks[Decision link key (auto)],0)))</f>
      </c>
      <c r="N50" s="22" t="str">
        <f>IF(OR(A50="",COUNTIFS(DecisionSupportLinks[Decision ID],A50,DecisionSupportLinks[Record type],"Evidence",DecisionSupportLinks[Record ID],"&lt;&gt;")=0),"",INDEX(DecisionSupportLinks[Linked IDs (auto)],MATCH(A50&amp;"__Evidence__"&amp;COUNTIFS(DecisionSupportLinks[Decision ID],A50,DecisionSupportLinks[Record type],"Evidence",DecisionSupportLinks[Record ID],"&lt;&gt;"),DecisionSupportLinks[Decision link key (auto)],0)))</f>
      </c>
      <c r="O50" s="22" t="str">
        <f>IF(OR(A50="",COUNTIFS(DecisionSupportLinks[Decision ID],A50,DecisionSupportLinks[Record type],"Test",DecisionSupportLinks[Record ID],"&lt;&gt;")=0),"",INDEX(DecisionSupportLinks[Linked IDs (auto)],MATCH(A50&amp;"__Test__"&amp;COUNTIFS(DecisionSupportLinks[Decision ID],A50,DecisionSupportLinks[Record type],"Test",DecisionSupportLinks[Record ID],"&lt;&gt;"),DecisionSupportLinks[Decision link key (auto)],0)))</f>
      </c>
    </row>
    <row r="51" ht="46" customHeight="1">
      <c r="A51" s="11"/>
      <c r="B51" s="11"/>
      <c r="C51" s="11"/>
      <c r="D51" s="11"/>
      <c r="E51" s="11"/>
      <c r="F51" s="11"/>
      <c r="G51" s="23"/>
      <c r="H51" s="23"/>
      <c r="I51" s="11"/>
      <c r="J51" s="11"/>
      <c r="K51" s="11"/>
      <c r="L51" s="22" t="str">
        <f>IF(COUNTA(A51:K51)=0,"",IF(A51="","Add ID; ","")&amp;IF(AND(A51&lt;&gt;"",COUNTIF(DecisionsTable[Decision ID],A51)&gt;1),"Duplicate ID; ","")&amp;IF(B51="","Add claim link; ",IF(COUNTIF(ClaimsTable[Claim ID],B51)=0,"Unknown claim; ",""))&amp;IF(C51="","Select decision; ","")&amp;IF(D51="","Record basis; ","")&amp;IF(F51="","Assign decision owner; ","")&amp;IF(G51="","Set decision date; ","")&amp;IF(H51="","Set next review; ","")&amp;IF(I51="","Set triggers; ","")&amp;IF(AND(OR(C51="Proceed with conditions",C51="Restrict"),E51=""),"State conditions; ","")&amp;IF(AND(J51&lt;&gt;"",K51=""),"Explain fresh checking; ","")&amp;IF((SUMIFS(DecisionFindingLinks[Link issues (auto)],DecisionFindingLinks[Decision ID],A51)+SUMIFS(DecisionSupportLinks[Link issues (auto)],DecisionSupportLinks[Decision ID],A51))&gt;0,"Resolve decision links; ",""))</f>
      </c>
      <c r="M51" s="22" t="str">
        <f>IF(OR(A51="",COUNTIFS(DecisionFindingLinks[Decision ID],A51,DecisionFindingLinks[Finding ID],"&lt;&gt;")=0),"",INDEX(DecisionFindingLinks[Linked findings (auto)],MATCH(A51&amp;"__"&amp;COUNTIFS(DecisionFindingLinks[Decision ID],A51,DecisionFindingLinks[Finding ID],"&lt;&gt;"),DecisionFindingLinks[Decision link key (auto)],0)))</f>
      </c>
      <c r="N51" s="22" t="str">
        <f>IF(OR(A51="",COUNTIFS(DecisionSupportLinks[Decision ID],A51,DecisionSupportLinks[Record type],"Evidence",DecisionSupportLinks[Record ID],"&lt;&gt;")=0),"",INDEX(DecisionSupportLinks[Linked IDs (auto)],MATCH(A51&amp;"__Evidence__"&amp;COUNTIFS(DecisionSupportLinks[Decision ID],A51,DecisionSupportLinks[Record type],"Evidence",DecisionSupportLinks[Record ID],"&lt;&gt;"),DecisionSupportLinks[Decision link key (auto)],0)))</f>
      </c>
      <c r="O51" s="22" t="str">
        <f>IF(OR(A51="",COUNTIFS(DecisionSupportLinks[Decision ID],A51,DecisionSupportLinks[Record type],"Test",DecisionSupportLinks[Record ID],"&lt;&gt;")=0),"",INDEX(DecisionSupportLinks[Linked IDs (auto)],MATCH(A51&amp;"__Test__"&amp;COUNTIFS(DecisionSupportLinks[Decision ID],A51,DecisionSupportLinks[Record type],"Test",DecisionSupportLinks[Record ID],"&lt;&gt;"),DecisionSupportLinks[Decision link key (auto)],0)))</f>
      </c>
    </row>
    <row r="52" ht="46" customHeight="1">
      <c r="A52" s="11"/>
      <c r="B52" s="11"/>
      <c r="C52" s="11"/>
      <c r="D52" s="11"/>
      <c r="E52" s="11"/>
      <c r="F52" s="11"/>
      <c r="G52" s="23"/>
      <c r="H52" s="23"/>
      <c r="I52" s="11"/>
      <c r="J52" s="11"/>
      <c r="K52" s="11"/>
      <c r="L52" s="22" t="str">
        <f>IF(COUNTA(A52:K52)=0,"",IF(A52="","Add ID; ","")&amp;IF(AND(A52&lt;&gt;"",COUNTIF(DecisionsTable[Decision ID],A52)&gt;1),"Duplicate ID; ","")&amp;IF(B52="","Add claim link; ",IF(COUNTIF(ClaimsTable[Claim ID],B52)=0,"Unknown claim; ",""))&amp;IF(C52="","Select decision; ","")&amp;IF(D52="","Record basis; ","")&amp;IF(F52="","Assign decision owner; ","")&amp;IF(G52="","Set decision date; ","")&amp;IF(H52="","Set next review; ","")&amp;IF(I52="","Set triggers; ","")&amp;IF(AND(OR(C52="Proceed with conditions",C52="Restrict"),E52=""),"State conditions; ","")&amp;IF(AND(J52&lt;&gt;"",K52=""),"Explain fresh checking; ","")&amp;IF((SUMIFS(DecisionFindingLinks[Link issues (auto)],DecisionFindingLinks[Decision ID],A52)+SUMIFS(DecisionSupportLinks[Link issues (auto)],DecisionSupportLinks[Decision ID],A52))&gt;0,"Resolve decision links; ",""))</f>
      </c>
      <c r="M52" s="22" t="str">
        <f>IF(OR(A52="",COUNTIFS(DecisionFindingLinks[Decision ID],A52,DecisionFindingLinks[Finding ID],"&lt;&gt;")=0),"",INDEX(DecisionFindingLinks[Linked findings (auto)],MATCH(A52&amp;"__"&amp;COUNTIFS(DecisionFindingLinks[Decision ID],A52,DecisionFindingLinks[Finding ID],"&lt;&gt;"),DecisionFindingLinks[Decision link key (auto)],0)))</f>
      </c>
      <c r="N52" s="22" t="str">
        <f>IF(OR(A52="",COUNTIFS(DecisionSupportLinks[Decision ID],A52,DecisionSupportLinks[Record type],"Evidence",DecisionSupportLinks[Record ID],"&lt;&gt;")=0),"",INDEX(DecisionSupportLinks[Linked IDs (auto)],MATCH(A52&amp;"__Evidence__"&amp;COUNTIFS(DecisionSupportLinks[Decision ID],A52,DecisionSupportLinks[Record type],"Evidence",DecisionSupportLinks[Record ID],"&lt;&gt;"),DecisionSupportLinks[Decision link key (auto)],0)))</f>
      </c>
      <c r="O52" s="22" t="str">
        <f>IF(OR(A52="",COUNTIFS(DecisionSupportLinks[Decision ID],A52,DecisionSupportLinks[Record type],"Test",DecisionSupportLinks[Record ID],"&lt;&gt;")=0),"",INDEX(DecisionSupportLinks[Linked IDs (auto)],MATCH(A52&amp;"__Test__"&amp;COUNTIFS(DecisionSupportLinks[Decision ID],A52,DecisionSupportLinks[Record type],"Test",DecisionSupportLinks[Record ID],"&lt;&gt;"),DecisionSupportLinks[Decision link key (auto)],0)))</f>
      </c>
    </row>
    <row r="53" ht="46" customHeight="1">
      <c r="A53" s="11"/>
      <c r="B53" s="11"/>
      <c r="C53" s="11"/>
      <c r="D53" s="11"/>
      <c r="E53" s="11"/>
      <c r="F53" s="11"/>
      <c r="G53" s="23"/>
      <c r="H53" s="23"/>
      <c r="I53" s="11"/>
      <c r="J53" s="11"/>
      <c r="K53" s="11"/>
      <c r="L53" s="22" t="str">
        <f>IF(COUNTA(A53:K53)=0,"",IF(A53="","Add ID; ","")&amp;IF(AND(A53&lt;&gt;"",COUNTIF(DecisionsTable[Decision ID],A53)&gt;1),"Duplicate ID; ","")&amp;IF(B53="","Add claim link; ",IF(COUNTIF(ClaimsTable[Claim ID],B53)=0,"Unknown claim; ",""))&amp;IF(C53="","Select decision; ","")&amp;IF(D53="","Record basis; ","")&amp;IF(F53="","Assign decision owner; ","")&amp;IF(G53="","Set decision date; ","")&amp;IF(H53="","Set next review; ","")&amp;IF(I53="","Set triggers; ","")&amp;IF(AND(OR(C53="Proceed with conditions",C53="Restrict"),E53=""),"State conditions; ","")&amp;IF(AND(J53&lt;&gt;"",K53=""),"Explain fresh checking; ","")&amp;IF((SUMIFS(DecisionFindingLinks[Link issues (auto)],DecisionFindingLinks[Decision ID],A53)+SUMIFS(DecisionSupportLinks[Link issues (auto)],DecisionSupportLinks[Decision ID],A53))&gt;0,"Resolve decision links; ",""))</f>
      </c>
      <c r="M53" s="22" t="str">
        <f>IF(OR(A53="",COUNTIFS(DecisionFindingLinks[Decision ID],A53,DecisionFindingLinks[Finding ID],"&lt;&gt;")=0),"",INDEX(DecisionFindingLinks[Linked findings (auto)],MATCH(A53&amp;"__"&amp;COUNTIFS(DecisionFindingLinks[Decision ID],A53,DecisionFindingLinks[Finding ID],"&lt;&gt;"),DecisionFindingLinks[Decision link key (auto)],0)))</f>
      </c>
      <c r="N53" s="22" t="str">
        <f>IF(OR(A53="",COUNTIFS(DecisionSupportLinks[Decision ID],A53,DecisionSupportLinks[Record type],"Evidence",DecisionSupportLinks[Record ID],"&lt;&gt;")=0),"",INDEX(DecisionSupportLinks[Linked IDs (auto)],MATCH(A53&amp;"__Evidence__"&amp;COUNTIFS(DecisionSupportLinks[Decision ID],A53,DecisionSupportLinks[Record type],"Evidence",DecisionSupportLinks[Record ID],"&lt;&gt;"),DecisionSupportLinks[Decision link key (auto)],0)))</f>
      </c>
      <c r="O53" s="22" t="str">
        <f>IF(OR(A53="",COUNTIFS(DecisionSupportLinks[Decision ID],A53,DecisionSupportLinks[Record type],"Test",DecisionSupportLinks[Record ID],"&lt;&gt;")=0),"",INDEX(DecisionSupportLinks[Linked IDs (auto)],MATCH(A53&amp;"__Test__"&amp;COUNTIFS(DecisionSupportLinks[Decision ID],A53,DecisionSupportLinks[Record type],"Test",DecisionSupportLinks[Record ID],"&lt;&gt;"),DecisionSupportLinks[Decision link key (auto)],0)))</f>
      </c>
    </row>
    <row r="54" ht="46" customHeight="1">
      <c r="A54" s="11"/>
      <c r="B54" s="11"/>
      <c r="C54" s="11"/>
      <c r="D54" s="11"/>
      <c r="E54" s="11"/>
      <c r="F54" s="11"/>
      <c r="G54" s="23"/>
      <c r="H54" s="23"/>
      <c r="I54" s="11"/>
      <c r="J54" s="11"/>
      <c r="K54" s="11"/>
      <c r="L54" s="22" t="str">
        <f>IF(COUNTA(A54:K54)=0,"",IF(A54="","Add ID; ","")&amp;IF(AND(A54&lt;&gt;"",COUNTIF(DecisionsTable[Decision ID],A54)&gt;1),"Duplicate ID; ","")&amp;IF(B54="","Add claim link; ",IF(COUNTIF(ClaimsTable[Claim ID],B54)=0,"Unknown claim; ",""))&amp;IF(C54="","Select decision; ","")&amp;IF(D54="","Record basis; ","")&amp;IF(F54="","Assign decision owner; ","")&amp;IF(G54="","Set decision date; ","")&amp;IF(H54="","Set next review; ","")&amp;IF(I54="","Set triggers; ","")&amp;IF(AND(OR(C54="Proceed with conditions",C54="Restrict"),E54=""),"State conditions; ","")&amp;IF(AND(J54&lt;&gt;"",K54=""),"Explain fresh checking; ","")&amp;IF((SUMIFS(DecisionFindingLinks[Link issues (auto)],DecisionFindingLinks[Decision ID],A54)+SUMIFS(DecisionSupportLinks[Link issues (auto)],DecisionSupportLinks[Decision ID],A54))&gt;0,"Resolve decision links; ",""))</f>
      </c>
      <c r="M54" s="22" t="str">
        <f>IF(OR(A54="",COUNTIFS(DecisionFindingLinks[Decision ID],A54,DecisionFindingLinks[Finding ID],"&lt;&gt;")=0),"",INDEX(DecisionFindingLinks[Linked findings (auto)],MATCH(A54&amp;"__"&amp;COUNTIFS(DecisionFindingLinks[Decision ID],A54,DecisionFindingLinks[Finding ID],"&lt;&gt;"),DecisionFindingLinks[Decision link key (auto)],0)))</f>
      </c>
      <c r="N54" s="22" t="str">
        <f>IF(OR(A54="",COUNTIFS(DecisionSupportLinks[Decision ID],A54,DecisionSupportLinks[Record type],"Evidence",DecisionSupportLinks[Record ID],"&lt;&gt;")=0),"",INDEX(DecisionSupportLinks[Linked IDs (auto)],MATCH(A54&amp;"__Evidence__"&amp;COUNTIFS(DecisionSupportLinks[Decision ID],A54,DecisionSupportLinks[Record type],"Evidence",DecisionSupportLinks[Record ID],"&lt;&gt;"),DecisionSupportLinks[Decision link key (auto)],0)))</f>
      </c>
      <c r="O54" s="22" t="str">
        <f>IF(OR(A54="",COUNTIFS(DecisionSupportLinks[Decision ID],A54,DecisionSupportLinks[Record type],"Test",DecisionSupportLinks[Record ID],"&lt;&gt;")=0),"",INDEX(DecisionSupportLinks[Linked IDs (auto)],MATCH(A54&amp;"__Test__"&amp;COUNTIFS(DecisionSupportLinks[Decision ID],A54,DecisionSupportLinks[Record type],"Test",DecisionSupportLinks[Record ID],"&lt;&gt;"),DecisionSupportLinks[Decision link key (auto)],0)))</f>
      </c>
    </row>
    <row r="55" ht="46" customHeight="1">
      <c r="A55" s="11"/>
      <c r="B55" s="11"/>
      <c r="C55" s="11"/>
      <c r="D55" s="11"/>
      <c r="E55" s="11"/>
      <c r="F55" s="11"/>
      <c r="G55" s="23"/>
      <c r="H55" s="23"/>
      <c r="I55" s="11"/>
      <c r="J55" s="11"/>
      <c r="K55" s="11"/>
      <c r="L55" s="22" t="str">
        <f>IF(COUNTA(A55:K55)=0,"",IF(A55="","Add ID; ","")&amp;IF(AND(A55&lt;&gt;"",COUNTIF(DecisionsTable[Decision ID],A55)&gt;1),"Duplicate ID; ","")&amp;IF(B55="","Add claim link; ",IF(COUNTIF(ClaimsTable[Claim ID],B55)=0,"Unknown claim; ",""))&amp;IF(C55="","Select decision; ","")&amp;IF(D55="","Record basis; ","")&amp;IF(F55="","Assign decision owner; ","")&amp;IF(G55="","Set decision date; ","")&amp;IF(H55="","Set next review; ","")&amp;IF(I55="","Set triggers; ","")&amp;IF(AND(OR(C55="Proceed with conditions",C55="Restrict"),E55=""),"State conditions; ","")&amp;IF(AND(J55&lt;&gt;"",K55=""),"Explain fresh checking; ","")&amp;IF((SUMIFS(DecisionFindingLinks[Link issues (auto)],DecisionFindingLinks[Decision ID],A55)+SUMIFS(DecisionSupportLinks[Link issues (auto)],DecisionSupportLinks[Decision ID],A55))&gt;0,"Resolve decision links; ",""))</f>
      </c>
      <c r="M55" s="22" t="str">
        <f>IF(OR(A55="",COUNTIFS(DecisionFindingLinks[Decision ID],A55,DecisionFindingLinks[Finding ID],"&lt;&gt;")=0),"",INDEX(DecisionFindingLinks[Linked findings (auto)],MATCH(A55&amp;"__"&amp;COUNTIFS(DecisionFindingLinks[Decision ID],A55,DecisionFindingLinks[Finding ID],"&lt;&gt;"),DecisionFindingLinks[Decision link key (auto)],0)))</f>
      </c>
      <c r="N55" s="22" t="str">
        <f>IF(OR(A55="",COUNTIFS(DecisionSupportLinks[Decision ID],A55,DecisionSupportLinks[Record type],"Evidence",DecisionSupportLinks[Record ID],"&lt;&gt;")=0),"",INDEX(DecisionSupportLinks[Linked IDs (auto)],MATCH(A55&amp;"__Evidence__"&amp;COUNTIFS(DecisionSupportLinks[Decision ID],A55,DecisionSupportLinks[Record type],"Evidence",DecisionSupportLinks[Record ID],"&lt;&gt;"),DecisionSupportLinks[Decision link key (auto)],0)))</f>
      </c>
      <c r="O55" s="22" t="str">
        <f>IF(OR(A55="",COUNTIFS(DecisionSupportLinks[Decision ID],A55,DecisionSupportLinks[Record type],"Test",DecisionSupportLinks[Record ID],"&lt;&gt;")=0),"",INDEX(DecisionSupportLinks[Linked IDs (auto)],MATCH(A55&amp;"__Test__"&amp;COUNTIFS(DecisionSupportLinks[Decision ID],A55,DecisionSupportLinks[Record type],"Test",DecisionSupportLinks[Record ID],"&lt;&gt;"),DecisionSupportLinks[Decision link key (auto)],0)))</f>
      </c>
    </row>
    <row r="56" ht="46" customHeight="1">
      <c r="A56" s="11"/>
      <c r="B56" s="11"/>
      <c r="C56" s="11"/>
      <c r="D56" s="11"/>
      <c r="E56" s="11"/>
      <c r="F56" s="11"/>
      <c r="G56" s="23"/>
      <c r="H56" s="23"/>
      <c r="I56" s="11"/>
      <c r="J56" s="11"/>
      <c r="K56" s="11"/>
      <c r="L56" s="22" t="str">
        <f>IF(COUNTA(A56:K56)=0,"",IF(A56="","Add ID; ","")&amp;IF(AND(A56&lt;&gt;"",COUNTIF(DecisionsTable[Decision ID],A56)&gt;1),"Duplicate ID; ","")&amp;IF(B56="","Add claim link; ",IF(COUNTIF(ClaimsTable[Claim ID],B56)=0,"Unknown claim; ",""))&amp;IF(C56="","Select decision; ","")&amp;IF(D56="","Record basis; ","")&amp;IF(F56="","Assign decision owner; ","")&amp;IF(G56="","Set decision date; ","")&amp;IF(H56="","Set next review; ","")&amp;IF(I56="","Set triggers; ","")&amp;IF(AND(OR(C56="Proceed with conditions",C56="Restrict"),E56=""),"State conditions; ","")&amp;IF(AND(J56&lt;&gt;"",K56=""),"Explain fresh checking; ","")&amp;IF((SUMIFS(DecisionFindingLinks[Link issues (auto)],DecisionFindingLinks[Decision ID],A56)+SUMIFS(DecisionSupportLinks[Link issues (auto)],DecisionSupportLinks[Decision ID],A56))&gt;0,"Resolve decision links; ",""))</f>
      </c>
      <c r="M56" s="22" t="str">
        <f>IF(OR(A56="",COUNTIFS(DecisionFindingLinks[Decision ID],A56,DecisionFindingLinks[Finding ID],"&lt;&gt;")=0),"",INDEX(DecisionFindingLinks[Linked findings (auto)],MATCH(A56&amp;"__"&amp;COUNTIFS(DecisionFindingLinks[Decision ID],A56,DecisionFindingLinks[Finding ID],"&lt;&gt;"),DecisionFindingLinks[Decision link key (auto)],0)))</f>
      </c>
      <c r="N56" s="22" t="str">
        <f>IF(OR(A56="",COUNTIFS(DecisionSupportLinks[Decision ID],A56,DecisionSupportLinks[Record type],"Evidence",DecisionSupportLinks[Record ID],"&lt;&gt;")=0),"",INDEX(DecisionSupportLinks[Linked IDs (auto)],MATCH(A56&amp;"__Evidence__"&amp;COUNTIFS(DecisionSupportLinks[Decision ID],A56,DecisionSupportLinks[Record type],"Evidence",DecisionSupportLinks[Record ID],"&lt;&gt;"),DecisionSupportLinks[Decision link key (auto)],0)))</f>
      </c>
      <c r="O56" s="22" t="str">
        <f>IF(OR(A56="",COUNTIFS(DecisionSupportLinks[Decision ID],A56,DecisionSupportLinks[Record type],"Test",DecisionSupportLinks[Record ID],"&lt;&gt;")=0),"",INDEX(DecisionSupportLinks[Linked IDs (auto)],MATCH(A56&amp;"__Test__"&amp;COUNTIFS(DecisionSupportLinks[Decision ID],A56,DecisionSupportLinks[Record type],"Test",DecisionSupportLinks[Record ID],"&lt;&gt;"),DecisionSupportLinks[Decision link key (auto)],0)))</f>
      </c>
    </row>
    <row r="57" ht="46" customHeight="1">
      <c r="A57" s="11"/>
      <c r="B57" s="11"/>
      <c r="C57" s="11"/>
      <c r="D57" s="11"/>
      <c r="E57" s="11"/>
      <c r="F57" s="11"/>
      <c r="G57" s="23"/>
      <c r="H57" s="23"/>
      <c r="I57" s="11"/>
      <c r="J57" s="11"/>
      <c r="K57" s="11"/>
      <c r="L57" s="22" t="str">
        <f>IF(COUNTA(A57:K57)=0,"",IF(A57="","Add ID; ","")&amp;IF(AND(A57&lt;&gt;"",COUNTIF(DecisionsTable[Decision ID],A57)&gt;1),"Duplicate ID; ","")&amp;IF(B57="","Add claim link; ",IF(COUNTIF(ClaimsTable[Claim ID],B57)=0,"Unknown claim; ",""))&amp;IF(C57="","Select decision; ","")&amp;IF(D57="","Record basis; ","")&amp;IF(F57="","Assign decision owner; ","")&amp;IF(G57="","Set decision date; ","")&amp;IF(H57="","Set next review; ","")&amp;IF(I57="","Set triggers; ","")&amp;IF(AND(OR(C57="Proceed with conditions",C57="Restrict"),E57=""),"State conditions; ","")&amp;IF(AND(J57&lt;&gt;"",K57=""),"Explain fresh checking; ","")&amp;IF((SUMIFS(DecisionFindingLinks[Link issues (auto)],DecisionFindingLinks[Decision ID],A57)+SUMIFS(DecisionSupportLinks[Link issues (auto)],DecisionSupportLinks[Decision ID],A57))&gt;0,"Resolve decision links; ",""))</f>
      </c>
      <c r="M57" s="22" t="str">
        <f>IF(OR(A57="",COUNTIFS(DecisionFindingLinks[Decision ID],A57,DecisionFindingLinks[Finding ID],"&lt;&gt;")=0),"",INDEX(DecisionFindingLinks[Linked findings (auto)],MATCH(A57&amp;"__"&amp;COUNTIFS(DecisionFindingLinks[Decision ID],A57,DecisionFindingLinks[Finding ID],"&lt;&gt;"),DecisionFindingLinks[Decision link key (auto)],0)))</f>
      </c>
      <c r="N57" s="22" t="str">
        <f>IF(OR(A57="",COUNTIFS(DecisionSupportLinks[Decision ID],A57,DecisionSupportLinks[Record type],"Evidence",DecisionSupportLinks[Record ID],"&lt;&gt;")=0),"",INDEX(DecisionSupportLinks[Linked IDs (auto)],MATCH(A57&amp;"__Evidence__"&amp;COUNTIFS(DecisionSupportLinks[Decision ID],A57,DecisionSupportLinks[Record type],"Evidence",DecisionSupportLinks[Record ID],"&lt;&gt;"),DecisionSupportLinks[Decision link key (auto)],0)))</f>
      </c>
      <c r="O57" s="22" t="str">
        <f>IF(OR(A57="",COUNTIFS(DecisionSupportLinks[Decision ID],A57,DecisionSupportLinks[Record type],"Test",DecisionSupportLinks[Record ID],"&lt;&gt;")=0),"",INDEX(DecisionSupportLinks[Linked IDs (auto)],MATCH(A57&amp;"__Test__"&amp;COUNTIFS(DecisionSupportLinks[Decision ID],A57,DecisionSupportLinks[Record type],"Test",DecisionSupportLinks[Record ID],"&lt;&gt;"),DecisionSupportLinks[Decision link key (auto)],0)))</f>
      </c>
    </row>
    <row r="58" ht="46" customHeight="1">
      <c r="A58" s="11"/>
      <c r="B58" s="11"/>
      <c r="C58" s="11"/>
      <c r="D58" s="11"/>
      <c r="E58" s="11"/>
      <c r="F58" s="11"/>
      <c r="G58" s="23"/>
      <c r="H58" s="23"/>
      <c r="I58" s="11"/>
      <c r="J58" s="11"/>
      <c r="K58" s="11"/>
      <c r="L58" s="22" t="str">
        <f>IF(COUNTA(A58:K58)=0,"",IF(A58="","Add ID; ","")&amp;IF(AND(A58&lt;&gt;"",COUNTIF(DecisionsTable[Decision ID],A58)&gt;1),"Duplicate ID; ","")&amp;IF(B58="","Add claim link; ",IF(COUNTIF(ClaimsTable[Claim ID],B58)=0,"Unknown claim; ",""))&amp;IF(C58="","Select decision; ","")&amp;IF(D58="","Record basis; ","")&amp;IF(F58="","Assign decision owner; ","")&amp;IF(G58="","Set decision date; ","")&amp;IF(H58="","Set next review; ","")&amp;IF(I58="","Set triggers; ","")&amp;IF(AND(OR(C58="Proceed with conditions",C58="Restrict"),E58=""),"State conditions; ","")&amp;IF(AND(J58&lt;&gt;"",K58=""),"Explain fresh checking; ","")&amp;IF((SUMIFS(DecisionFindingLinks[Link issues (auto)],DecisionFindingLinks[Decision ID],A58)+SUMIFS(DecisionSupportLinks[Link issues (auto)],DecisionSupportLinks[Decision ID],A58))&gt;0,"Resolve decision links; ",""))</f>
      </c>
      <c r="M58" s="22" t="str">
        <f>IF(OR(A58="",COUNTIFS(DecisionFindingLinks[Decision ID],A58,DecisionFindingLinks[Finding ID],"&lt;&gt;")=0),"",INDEX(DecisionFindingLinks[Linked findings (auto)],MATCH(A58&amp;"__"&amp;COUNTIFS(DecisionFindingLinks[Decision ID],A58,DecisionFindingLinks[Finding ID],"&lt;&gt;"),DecisionFindingLinks[Decision link key (auto)],0)))</f>
      </c>
      <c r="N58" s="22" t="str">
        <f>IF(OR(A58="",COUNTIFS(DecisionSupportLinks[Decision ID],A58,DecisionSupportLinks[Record type],"Evidence",DecisionSupportLinks[Record ID],"&lt;&gt;")=0),"",INDEX(DecisionSupportLinks[Linked IDs (auto)],MATCH(A58&amp;"__Evidence__"&amp;COUNTIFS(DecisionSupportLinks[Decision ID],A58,DecisionSupportLinks[Record type],"Evidence",DecisionSupportLinks[Record ID],"&lt;&gt;"),DecisionSupportLinks[Decision link key (auto)],0)))</f>
      </c>
      <c r="O58" s="22" t="str">
        <f>IF(OR(A58="",COUNTIFS(DecisionSupportLinks[Decision ID],A58,DecisionSupportLinks[Record type],"Test",DecisionSupportLinks[Record ID],"&lt;&gt;")=0),"",INDEX(DecisionSupportLinks[Linked IDs (auto)],MATCH(A58&amp;"__Test__"&amp;COUNTIFS(DecisionSupportLinks[Decision ID],A58,DecisionSupportLinks[Record type],"Test",DecisionSupportLinks[Record ID],"&lt;&gt;"),DecisionSupportLinks[Decision link key (auto)],0)))</f>
      </c>
    </row>
    <row r="59" ht="46" customHeight="1">
      <c r="A59" s="11"/>
      <c r="B59" s="11"/>
      <c r="C59" s="11"/>
      <c r="D59" s="11"/>
      <c r="E59" s="11"/>
      <c r="F59" s="11"/>
      <c r="G59" s="23"/>
      <c r="H59" s="23"/>
      <c r="I59" s="11"/>
      <c r="J59" s="11"/>
      <c r="K59" s="11"/>
      <c r="L59" s="22" t="str">
        <f>IF(COUNTA(A59:K59)=0,"",IF(A59="","Add ID; ","")&amp;IF(AND(A59&lt;&gt;"",COUNTIF(DecisionsTable[Decision ID],A59)&gt;1),"Duplicate ID; ","")&amp;IF(B59="","Add claim link; ",IF(COUNTIF(ClaimsTable[Claim ID],B59)=0,"Unknown claim; ",""))&amp;IF(C59="","Select decision; ","")&amp;IF(D59="","Record basis; ","")&amp;IF(F59="","Assign decision owner; ","")&amp;IF(G59="","Set decision date; ","")&amp;IF(H59="","Set next review; ","")&amp;IF(I59="","Set triggers; ","")&amp;IF(AND(OR(C59="Proceed with conditions",C59="Restrict"),E59=""),"State conditions; ","")&amp;IF(AND(J59&lt;&gt;"",K59=""),"Explain fresh checking; ","")&amp;IF((SUMIFS(DecisionFindingLinks[Link issues (auto)],DecisionFindingLinks[Decision ID],A59)+SUMIFS(DecisionSupportLinks[Link issues (auto)],DecisionSupportLinks[Decision ID],A59))&gt;0,"Resolve decision links; ",""))</f>
      </c>
      <c r="M59" s="22" t="str">
        <f>IF(OR(A59="",COUNTIFS(DecisionFindingLinks[Decision ID],A59,DecisionFindingLinks[Finding ID],"&lt;&gt;")=0),"",INDEX(DecisionFindingLinks[Linked findings (auto)],MATCH(A59&amp;"__"&amp;COUNTIFS(DecisionFindingLinks[Decision ID],A59,DecisionFindingLinks[Finding ID],"&lt;&gt;"),DecisionFindingLinks[Decision link key (auto)],0)))</f>
      </c>
      <c r="N59" s="22" t="str">
        <f>IF(OR(A59="",COUNTIFS(DecisionSupportLinks[Decision ID],A59,DecisionSupportLinks[Record type],"Evidence",DecisionSupportLinks[Record ID],"&lt;&gt;")=0),"",INDEX(DecisionSupportLinks[Linked IDs (auto)],MATCH(A59&amp;"__Evidence__"&amp;COUNTIFS(DecisionSupportLinks[Decision ID],A59,DecisionSupportLinks[Record type],"Evidence",DecisionSupportLinks[Record ID],"&lt;&gt;"),DecisionSupportLinks[Decision link key (auto)],0)))</f>
      </c>
      <c r="O59" s="22" t="str">
        <f>IF(OR(A59="",COUNTIFS(DecisionSupportLinks[Decision ID],A59,DecisionSupportLinks[Record type],"Test",DecisionSupportLinks[Record ID],"&lt;&gt;")=0),"",INDEX(DecisionSupportLinks[Linked IDs (auto)],MATCH(A59&amp;"__Test__"&amp;COUNTIFS(DecisionSupportLinks[Decision ID],A59,DecisionSupportLinks[Record type],"Test",DecisionSupportLinks[Record ID],"&lt;&gt;"),DecisionSupportLinks[Decision link key (auto)],0)))</f>
      </c>
    </row>
    <row r="60" ht="46" customHeight="1">
      <c r="A60" s="11"/>
      <c r="B60" s="11"/>
      <c r="C60" s="11"/>
      <c r="D60" s="11"/>
      <c r="E60" s="11"/>
      <c r="F60" s="11"/>
      <c r="G60" s="23"/>
      <c r="H60" s="23"/>
      <c r="I60" s="11"/>
      <c r="J60" s="11"/>
      <c r="K60" s="11"/>
      <c r="L60" s="22" t="str">
        <f>IF(COUNTA(A60:K60)=0,"",IF(A60="","Add ID; ","")&amp;IF(AND(A60&lt;&gt;"",COUNTIF(DecisionsTable[Decision ID],A60)&gt;1),"Duplicate ID; ","")&amp;IF(B60="","Add claim link; ",IF(COUNTIF(ClaimsTable[Claim ID],B60)=0,"Unknown claim; ",""))&amp;IF(C60="","Select decision; ","")&amp;IF(D60="","Record basis; ","")&amp;IF(F60="","Assign decision owner; ","")&amp;IF(G60="","Set decision date; ","")&amp;IF(H60="","Set next review; ","")&amp;IF(I60="","Set triggers; ","")&amp;IF(AND(OR(C60="Proceed with conditions",C60="Restrict"),E60=""),"State conditions; ","")&amp;IF(AND(J60&lt;&gt;"",K60=""),"Explain fresh checking; ","")&amp;IF((SUMIFS(DecisionFindingLinks[Link issues (auto)],DecisionFindingLinks[Decision ID],A60)+SUMIFS(DecisionSupportLinks[Link issues (auto)],DecisionSupportLinks[Decision ID],A60))&gt;0,"Resolve decision links; ",""))</f>
      </c>
      <c r="M60" s="22" t="str">
        <f>IF(OR(A60="",COUNTIFS(DecisionFindingLinks[Decision ID],A60,DecisionFindingLinks[Finding ID],"&lt;&gt;")=0),"",INDEX(DecisionFindingLinks[Linked findings (auto)],MATCH(A60&amp;"__"&amp;COUNTIFS(DecisionFindingLinks[Decision ID],A60,DecisionFindingLinks[Finding ID],"&lt;&gt;"),DecisionFindingLinks[Decision link key (auto)],0)))</f>
      </c>
      <c r="N60" s="22" t="str">
        <f>IF(OR(A60="",COUNTIFS(DecisionSupportLinks[Decision ID],A60,DecisionSupportLinks[Record type],"Evidence",DecisionSupportLinks[Record ID],"&lt;&gt;")=0),"",INDEX(DecisionSupportLinks[Linked IDs (auto)],MATCH(A60&amp;"__Evidence__"&amp;COUNTIFS(DecisionSupportLinks[Decision ID],A60,DecisionSupportLinks[Record type],"Evidence",DecisionSupportLinks[Record ID],"&lt;&gt;"),DecisionSupportLinks[Decision link key (auto)],0)))</f>
      </c>
      <c r="O60" s="22" t="str">
        <f>IF(OR(A60="",COUNTIFS(DecisionSupportLinks[Decision ID],A60,DecisionSupportLinks[Record type],"Test",DecisionSupportLinks[Record ID],"&lt;&gt;")=0),"",INDEX(DecisionSupportLinks[Linked IDs (auto)],MATCH(A60&amp;"__Test__"&amp;COUNTIFS(DecisionSupportLinks[Decision ID],A60,DecisionSupportLinks[Record type],"Test",DecisionSupportLinks[Record ID],"&lt;&gt;"),DecisionSupportLinks[Decision link key (auto)],0)))</f>
      </c>
    </row>
    <row r="61" ht="46" customHeight="1">
      <c r="A61" s="11"/>
      <c r="B61" s="11"/>
      <c r="C61" s="11"/>
      <c r="D61" s="11"/>
      <c r="E61" s="11"/>
      <c r="F61" s="11"/>
      <c r="G61" s="23"/>
      <c r="H61" s="23"/>
      <c r="I61" s="11"/>
      <c r="J61" s="11"/>
      <c r="K61" s="11"/>
      <c r="L61" s="22" t="str">
        <f>IF(COUNTA(A61:K61)=0,"",IF(A61="","Add ID; ","")&amp;IF(AND(A61&lt;&gt;"",COUNTIF(DecisionsTable[Decision ID],A61)&gt;1),"Duplicate ID; ","")&amp;IF(B61="","Add claim link; ",IF(COUNTIF(ClaimsTable[Claim ID],B61)=0,"Unknown claim; ",""))&amp;IF(C61="","Select decision; ","")&amp;IF(D61="","Record basis; ","")&amp;IF(F61="","Assign decision owner; ","")&amp;IF(G61="","Set decision date; ","")&amp;IF(H61="","Set next review; ","")&amp;IF(I61="","Set triggers; ","")&amp;IF(AND(OR(C61="Proceed with conditions",C61="Restrict"),E61=""),"State conditions; ","")&amp;IF(AND(J61&lt;&gt;"",K61=""),"Explain fresh checking; ","")&amp;IF((SUMIFS(DecisionFindingLinks[Link issues (auto)],DecisionFindingLinks[Decision ID],A61)+SUMIFS(DecisionSupportLinks[Link issues (auto)],DecisionSupportLinks[Decision ID],A61))&gt;0,"Resolve decision links; ",""))</f>
      </c>
      <c r="M61" s="22" t="str">
        <f>IF(OR(A61="",COUNTIFS(DecisionFindingLinks[Decision ID],A61,DecisionFindingLinks[Finding ID],"&lt;&gt;")=0),"",INDEX(DecisionFindingLinks[Linked findings (auto)],MATCH(A61&amp;"__"&amp;COUNTIFS(DecisionFindingLinks[Decision ID],A61,DecisionFindingLinks[Finding ID],"&lt;&gt;"),DecisionFindingLinks[Decision link key (auto)],0)))</f>
      </c>
      <c r="N61" s="22" t="str">
        <f>IF(OR(A61="",COUNTIFS(DecisionSupportLinks[Decision ID],A61,DecisionSupportLinks[Record type],"Evidence",DecisionSupportLinks[Record ID],"&lt;&gt;")=0),"",INDEX(DecisionSupportLinks[Linked IDs (auto)],MATCH(A61&amp;"__Evidence__"&amp;COUNTIFS(DecisionSupportLinks[Decision ID],A61,DecisionSupportLinks[Record type],"Evidence",DecisionSupportLinks[Record ID],"&lt;&gt;"),DecisionSupportLinks[Decision link key (auto)],0)))</f>
      </c>
      <c r="O61" s="22" t="str">
        <f>IF(OR(A61="",COUNTIFS(DecisionSupportLinks[Decision ID],A61,DecisionSupportLinks[Record type],"Test",DecisionSupportLinks[Record ID],"&lt;&gt;")=0),"",INDEX(DecisionSupportLinks[Linked IDs (auto)],MATCH(A61&amp;"__Test__"&amp;COUNTIFS(DecisionSupportLinks[Decision ID],A61,DecisionSupportLinks[Record type],"Test",DecisionSupportLinks[Record ID],"&lt;&gt;"),DecisionSupportLinks[Decision link key (auto)],0)))</f>
      </c>
    </row>
    <row r="62" ht="46" customHeight="1">
      <c r="A62" s="11"/>
      <c r="B62" s="11"/>
      <c r="C62" s="11"/>
      <c r="D62" s="11"/>
      <c r="E62" s="11"/>
      <c r="F62" s="11"/>
      <c r="G62" s="23"/>
      <c r="H62" s="23"/>
      <c r="I62" s="11"/>
      <c r="J62" s="11"/>
      <c r="K62" s="11"/>
      <c r="L62" s="22" t="str">
        <f>IF(COUNTA(A62:K62)=0,"",IF(A62="","Add ID; ","")&amp;IF(AND(A62&lt;&gt;"",COUNTIF(DecisionsTable[Decision ID],A62)&gt;1),"Duplicate ID; ","")&amp;IF(B62="","Add claim link; ",IF(COUNTIF(ClaimsTable[Claim ID],B62)=0,"Unknown claim; ",""))&amp;IF(C62="","Select decision; ","")&amp;IF(D62="","Record basis; ","")&amp;IF(F62="","Assign decision owner; ","")&amp;IF(G62="","Set decision date; ","")&amp;IF(H62="","Set next review; ","")&amp;IF(I62="","Set triggers; ","")&amp;IF(AND(OR(C62="Proceed with conditions",C62="Restrict"),E62=""),"State conditions; ","")&amp;IF(AND(J62&lt;&gt;"",K62=""),"Explain fresh checking; ","")&amp;IF((SUMIFS(DecisionFindingLinks[Link issues (auto)],DecisionFindingLinks[Decision ID],A62)+SUMIFS(DecisionSupportLinks[Link issues (auto)],DecisionSupportLinks[Decision ID],A62))&gt;0,"Resolve decision links; ",""))</f>
      </c>
      <c r="M62" s="22" t="str">
        <f>IF(OR(A62="",COUNTIFS(DecisionFindingLinks[Decision ID],A62,DecisionFindingLinks[Finding ID],"&lt;&gt;")=0),"",INDEX(DecisionFindingLinks[Linked findings (auto)],MATCH(A62&amp;"__"&amp;COUNTIFS(DecisionFindingLinks[Decision ID],A62,DecisionFindingLinks[Finding ID],"&lt;&gt;"),DecisionFindingLinks[Decision link key (auto)],0)))</f>
      </c>
      <c r="N62" s="22" t="str">
        <f>IF(OR(A62="",COUNTIFS(DecisionSupportLinks[Decision ID],A62,DecisionSupportLinks[Record type],"Evidence",DecisionSupportLinks[Record ID],"&lt;&gt;")=0),"",INDEX(DecisionSupportLinks[Linked IDs (auto)],MATCH(A62&amp;"__Evidence__"&amp;COUNTIFS(DecisionSupportLinks[Decision ID],A62,DecisionSupportLinks[Record type],"Evidence",DecisionSupportLinks[Record ID],"&lt;&gt;"),DecisionSupportLinks[Decision link key (auto)],0)))</f>
      </c>
      <c r="O62" s="22" t="str">
        <f>IF(OR(A62="",COUNTIFS(DecisionSupportLinks[Decision ID],A62,DecisionSupportLinks[Record type],"Test",DecisionSupportLinks[Record ID],"&lt;&gt;")=0),"",INDEX(DecisionSupportLinks[Linked IDs (auto)],MATCH(A62&amp;"__Test__"&amp;COUNTIFS(DecisionSupportLinks[Decision ID],A62,DecisionSupportLinks[Record type],"Test",DecisionSupportLinks[Record ID],"&lt;&gt;"),DecisionSupportLinks[Decision link key (auto)],0)))</f>
      </c>
    </row>
    <row r="63" ht="46" customHeight="1">
      <c r="A63" s="11"/>
      <c r="B63" s="11"/>
      <c r="C63" s="11"/>
      <c r="D63" s="11"/>
      <c r="E63" s="11"/>
      <c r="F63" s="11"/>
      <c r="G63" s="23"/>
      <c r="H63" s="23"/>
      <c r="I63" s="11"/>
      <c r="J63" s="11"/>
      <c r="K63" s="11"/>
      <c r="L63" s="22" t="str">
        <f>IF(COUNTA(A63:K63)=0,"",IF(A63="","Add ID; ","")&amp;IF(AND(A63&lt;&gt;"",COUNTIF(DecisionsTable[Decision ID],A63)&gt;1),"Duplicate ID; ","")&amp;IF(B63="","Add claim link; ",IF(COUNTIF(ClaimsTable[Claim ID],B63)=0,"Unknown claim; ",""))&amp;IF(C63="","Select decision; ","")&amp;IF(D63="","Record basis; ","")&amp;IF(F63="","Assign decision owner; ","")&amp;IF(G63="","Set decision date; ","")&amp;IF(H63="","Set next review; ","")&amp;IF(I63="","Set triggers; ","")&amp;IF(AND(OR(C63="Proceed with conditions",C63="Restrict"),E63=""),"State conditions; ","")&amp;IF(AND(J63&lt;&gt;"",K63=""),"Explain fresh checking; ","")&amp;IF((SUMIFS(DecisionFindingLinks[Link issues (auto)],DecisionFindingLinks[Decision ID],A63)+SUMIFS(DecisionSupportLinks[Link issues (auto)],DecisionSupportLinks[Decision ID],A63))&gt;0,"Resolve decision links; ",""))</f>
      </c>
      <c r="M63" s="22" t="str">
        <f>IF(OR(A63="",COUNTIFS(DecisionFindingLinks[Decision ID],A63,DecisionFindingLinks[Finding ID],"&lt;&gt;")=0),"",INDEX(DecisionFindingLinks[Linked findings (auto)],MATCH(A63&amp;"__"&amp;COUNTIFS(DecisionFindingLinks[Decision ID],A63,DecisionFindingLinks[Finding ID],"&lt;&gt;"),DecisionFindingLinks[Decision link key (auto)],0)))</f>
      </c>
      <c r="N63" s="22" t="str">
        <f>IF(OR(A63="",COUNTIFS(DecisionSupportLinks[Decision ID],A63,DecisionSupportLinks[Record type],"Evidence",DecisionSupportLinks[Record ID],"&lt;&gt;")=0),"",INDEX(DecisionSupportLinks[Linked IDs (auto)],MATCH(A63&amp;"__Evidence__"&amp;COUNTIFS(DecisionSupportLinks[Decision ID],A63,DecisionSupportLinks[Record type],"Evidence",DecisionSupportLinks[Record ID],"&lt;&gt;"),DecisionSupportLinks[Decision link key (auto)],0)))</f>
      </c>
      <c r="O63" s="22" t="str">
        <f>IF(OR(A63="",COUNTIFS(DecisionSupportLinks[Decision ID],A63,DecisionSupportLinks[Record type],"Test",DecisionSupportLinks[Record ID],"&lt;&gt;")=0),"",INDEX(DecisionSupportLinks[Linked IDs (auto)],MATCH(A63&amp;"__Test__"&amp;COUNTIFS(DecisionSupportLinks[Decision ID],A63,DecisionSupportLinks[Record type],"Test",DecisionSupportLinks[Record ID],"&lt;&gt;"),DecisionSupportLinks[Decision link key (auto)],0)))</f>
      </c>
    </row>
    <row r="64" ht="46" customHeight="1">
      <c r="A64" s="11"/>
      <c r="B64" s="11"/>
      <c r="C64" s="11"/>
      <c r="D64" s="11"/>
      <c r="E64" s="11"/>
      <c r="F64" s="11"/>
      <c r="G64" s="23"/>
      <c r="H64" s="23"/>
      <c r="I64" s="11"/>
      <c r="J64" s="11"/>
      <c r="K64" s="11"/>
      <c r="L64" s="22" t="str">
        <f>IF(COUNTA(A64:K64)=0,"",IF(A64="","Add ID; ","")&amp;IF(AND(A64&lt;&gt;"",COUNTIF(DecisionsTable[Decision ID],A64)&gt;1),"Duplicate ID; ","")&amp;IF(B64="","Add claim link; ",IF(COUNTIF(ClaimsTable[Claim ID],B64)=0,"Unknown claim; ",""))&amp;IF(C64="","Select decision; ","")&amp;IF(D64="","Record basis; ","")&amp;IF(F64="","Assign decision owner; ","")&amp;IF(G64="","Set decision date; ","")&amp;IF(H64="","Set next review; ","")&amp;IF(I64="","Set triggers; ","")&amp;IF(AND(OR(C64="Proceed with conditions",C64="Restrict"),E64=""),"State conditions; ","")&amp;IF(AND(J64&lt;&gt;"",K64=""),"Explain fresh checking; ","")&amp;IF((SUMIFS(DecisionFindingLinks[Link issues (auto)],DecisionFindingLinks[Decision ID],A64)+SUMIFS(DecisionSupportLinks[Link issues (auto)],DecisionSupportLinks[Decision ID],A64))&gt;0,"Resolve decision links; ",""))</f>
      </c>
      <c r="M64" s="22" t="str">
        <f>IF(OR(A64="",COUNTIFS(DecisionFindingLinks[Decision ID],A64,DecisionFindingLinks[Finding ID],"&lt;&gt;")=0),"",INDEX(DecisionFindingLinks[Linked findings (auto)],MATCH(A64&amp;"__"&amp;COUNTIFS(DecisionFindingLinks[Decision ID],A64,DecisionFindingLinks[Finding ID],"&lt;&gt;"),DecisionFindingLinks[Decision link key (auto)],0)))</f>
      </c>
      <c r="N64" s="22" t="str">
        <f>IF(OR(A64="",COUNTIFS(DecisionSupportLinks[Decision ID],A64,DecisionSupportLinks[Record type],"Evidence",DecisionSupportLinks[Record ID],"&lt;&gt;")=0),"",INDEX(DecisionSupportLinks[Linked IDs (auto)],MATCH(A64&amp;"__Evidence__"&amp;COUNTIFS(DecisionSupportLinks[Decision ID],A64,DecisionSupportLinks[Record type],"Evidence",DecisionSupportLinks[Record ID],"&lt;&gt;"),DecisionSupportLinks[Decision link key (auto)],0)))</f>
      </c>
      <c r="O64" s="22" t="str">
        <f>IF(OR(A64="",COUNTIFS(DecisionSupportLinks[Decision ID],A64,DecisionSupportLinks[Record type],"Test",DecisionSupportLinks[Record ID],"&lt;&gt;")=0),"",INDEX(DecisionSupportLinks[Linked IDs (auto)],MATCH(A64&amp;"__Test__"&amp;COUNTIFS(DecisionSupportLinks[Decision ID],A64,DecisionSupportLinks[Record type],"Test",DecisionSupportLinks[Record ID],"&lt;&gt;"),DecisionSupportLinks[Decision link key (auto)],0)))</f>
      </c>
    </row>
    <row r="65" ht="46" customHeight="1">
      <c r="A65" s="11"/>
      <c r="B65" s="11"/>
      <c r="C65" s="11"/>
      <c r="D65" s="11"/>
      <c r="E65" s="11"/>
      <c r="F65" s="11"/>
      <c r="G65" s="23"/>
      <c r="H65" s="23"/>
      <c r="I65" s="11"/>
      <c r="J65" s="11"/>
      <c r="K65" s="11"/>
      <c r="L65" s="22" t="str">
        <f>IF(COUNTA(A65:K65)=0,"",IF(A65="","Add ID; ","")&amp;IF(AND(A65&lt;&gt;"",COUNTIF(DecisionsTable[Decision ID],A65)&gt;1),"Duplicate ID; ","")&amp;IF(B65="","Add claim link; ",IF(COUNTIF(ClaimsTable[Claim ID],B65)=0,"Unknown claim; ",""))&amp;IF(C65="","Select decision; ","")&amp;IF(D65="","Record basis; ","")&amp;IF(F65="","Assign decision owner; ","")&amp;IF(G65="","Set decision date; ","")&amp;IF(H65="","Set next review; ","")&amp;IF(I65="","Set triggers; ","")&amp;IF(AND(OR(C65="Proceed with conditions",C65="Restrict"),E65=""),"State conditions; ","")&amp;IF(AND(J65&lt;&gt;"",K65=""),"Explain fresh checking; ","")&amp;IF((SUMIFS(DecisionFindingLinks[Link issues (auto)],DecisionFindingLinks[Decision ID],A65)+SUMIFS(DecisionSupportLinks[Link issues (auto)],DecisionSupportLinks[Decision ID],A65))&gt;0,"Resolve decision links; ",""))</f>
      </c>
      <c r="M65" s="22" t="str">
        <f>IF(OR(A65="",COUNTIFS(DecisionFindingLinks[Decision ID],A65,DecisionFindingLinks[Finding ID],"&lt;&gt;")=0),"",INDEX(DecisionFindingLinks[Linked findings (auto)],MATCH(A65&amp;"__"&amp;COUNTIFS(DecisionFindingLinks[Decision ID],A65,DecisionFindingLinks[Finding ID],"&lt;&gt;"),DecisionFindingLinks[Decision link key (auto)],0)))</f>
      </c>
      <c r="N65" s="22" t="str">
        <f>IF(OR(A65="",COUNTIFS(DecisionSupportLinks[Decision ID],A65,DecisionSupportLinks[Record type],"Evidence",DecisionSupportLinks[Record ID],"&lt;&gt;")=0),"",INDEX(DecisionSupportLinks[Linked IDs (auto)],MATCH(A65&amp;"__Evidence__"&amp;COUNTIFS(DecisionSupportLinks[Decision ID],A65,DecisionSupportLinks[Record type],"Evidence",DecisionSupportLinks[Record ID],"&lt;&gt;"),DecisionSupportLinks[Decision link key (auto)],0)))</f>
      </c>
      <c r="O65" s="22" t="str">
        <f>IF(OR(A65="",COUNTIFS(DecisionSupportLinks[Decision ID],A65,DecisionSupportLinks[Record type],"Test",DecisionSupportLinks[Record ID],"&lt;&gt;")=0),"",INDEX(DecisionSupportLinks[Linked IDs (auto)],MATCH(A65&amp;"__Test__"&amp;COUNTIFS(DecisionSupportLinks[Decision ID],A65,DecisionSupportLinks[Record type],"Test",DecisionSupportLinks[Record ID],"&lt;&gt;"),DecisionSupportLinks[Decision link key (auto)],0)))</f>
      </c>
    </row>
    <row r="66" ht="46" customHeight="1">
      <c r="A66" s="11"/>
      <c r="B66" s="11"/>
      <c r="C66" s="11"/>
      <c r="D66" s="11"/>
      <c r="E66" s="11"/>
      <c r="F66" s="11"/>
      <c r="G66" s="23"/>
      <c r="H66" s="23"/>
      <c r="I66" s="11"/>
      <c r="J66" s="11"/>
      <c r="K66" s="11"/>
      <c r="L66" s="22" t="str">
        <f>IF(COUNTA(A66:K66)=0,"",IF(A66="","Add ID; ","")&amp;IF(AND(A66&lt;&gt;"",COUNTIF(DecisionsTable[Decision ID],A66)&gt;1),"Duplicate ID; ","")&amp;IF(B66="","Add claim link; ",IF(COUNTIF(ClaimsTable[Claim ID],B66)=0,"Unknown claim; ",""))&amp;IF(C66="","Select decision; ","")&amp;IF(D66="","Record basis; ","")&amp;IF(F66="","Assign decision owner; ","")&amp;IF(G66="","Set decision date; ","")&amp;IF(H66="","Set next review; ","")&amp;IF(I66="","Set triggers; ","")&amp;IF(AND(OR(C66="Proceed with conditions",C66="Restrict"),E66=""),"State conditions; ","")&amp;IF(AND(J66&lt;&gt;"",K66=""),"Explain fresh checking; ","")&amp;IF((SUMIFS(DecisionFindingLinks[Link issues (auto)],DecisionFindingLinks[Decision ID],A66)+SUMIFS(DecisionSupportLinks[Link issues (auto)],DecisionSupportLinks[Decision ID],A66))&gt;0,"Resolve decision links; ",""))</f>
      </c>
      <c r="M66" s="22" t="str">
        <f>IF(OR(A66="",COUNTIFS(DecisionFindingLinks[Decision ID],A66,DecisionFindingLinks[Finding ID],"&lt;&gt;")=0),"",INDEX(DecisionFindingLinks[Linked findings (auto)],MATCH(A66&amp;"__"&amp;COUNTIFS(DecisionFindingLinks[Decision ID],A66,DecisionFindingLinks[Finding ID],"&lt;&gt;"),DecisionFindingLinks[Decision link key (auto)],0)))</f>
      </c>
      <c r="N66" s="22" t="str">
        <f>IF(OR(A66="",COUNTIFS(DecisionSupportLinks[Decision ID],A66,DecisionSupportLinks[Record type],"Evidence",DecisionSupportLinks[Record ID],"&lt;&gt;")=0),"",INDEX(DecisionSupportLinks[Linked IDs (auto)],MATCH(A66&amp;"__Evidence__"&amp;COUNTIFS(DecisionSupportLinks[Decision ID],A66,DecisionSupportLinks[Record type],"Evidence",DecisionSupportLinks[Record ID],"&lt;&gt;"),DecisionSupportLinks[Decision link key (auto)],0)))</f>
      </c>
      <c r="O66" s="22" t="str">
        <f>IF(OR(A66="",COUNTIFS(DecisionSupportLinks[Decision ID],A66,DecisionSupportLinks[Record type],"Test",DecisionSupportLinks[Record ID],"&lt;&gt;")=0),"",INDEX(DecisionSupportLinks[Linked IDs (auto)],MATCH(A66&amp;"__Test__"&amp;COUNTIFS(DecisionSupportLinks[Decision ID],A66,DecisionSupportLinks[Record type],"Test",DecisionSupportLinks[Record ID],"&lt;&gt;"),DecisionSupportLinks[Decision link key (auto)],0)))</f>
      </c>
    </row>
    <row r="67" ht="46" customHeight="1">
      <c r="A67" s="11"/>
      <c r="B67" s="11"/>
      <c r="C67" s="11"/>
      <c r="D67" s="11"/>
      <c r="E67" s="11"/>
      <c r="F67" s="11"/>
      <c r="G67" s="23"/>
      <c r="H67" s="23"/>
      <c r="I67" s="11"/>
      <c r="J67" s="11"/>
      <c r="K67" s="11"/>
      <c r="L67" s="22" t="str">
        <f>IF(COUNTA(A67:K67)=0,"",IF(A67="","Add ID; ","")&amp;IF(AND(A67&lt;&gt;"",COUNTIF(DecisionsTable[Decision ID],A67)&gt;1),"Duplicate ID; ","")&amp;IF(B67="","Add claim link; ",IF(COUNTIF(ClaimsTable[Claim ID],B67)=0,"Unknown claim; ",""))&amp;IF(C67="","Select decision; ","")&amp;IF(D67="","Record basis; ","")&amp;IF(F67="","Assign decision owner; ","")&amp;IF(G67="","Set decision date; ","")&amp;IF(H67="","Set next review; ","")&amp;IF(I67="","Set triggers; ","")&amp;IF(AND(OR(C67="Proceed with conditions",C67="Restrict"),E67=""),"State conditions; ","")&amp;IF(AND(J67&lt;&gt;"",K67=""),"Explain fresh checking; ","")&amp;IF((SUMIFS(DecisionFindingLinks[Link issues (auto)],DecisionFindingLinks[Decision ID],A67)+SUMIFS(DecisionSupportLinks[Link issues (auto)],DecisionSupportLinks[Decision ID],A67))&gt;0,"Resolve decision links; ",""))</f>
      </c>
      <c r="M67" s="22" t="str">
        <f>IF(OR(A67="",COUNTIFS(DecisionFindingLinks[Decision ID],A67,DecisionFindingLinks[Finding ID],"&lt;&gt;")=0),"",INDEX(DecisionFindingLinks[Linked findings (auto)],MATCH(A67&amp;"__"&amp;COUNTIFS(DecisionFindingLinks[Decision ID],A67,DecisionFindingLinks[Finding ID],"&lt;&gt;"),DecisionFindingLinks[Decision link key (auto)],0)))</f>
      </c>
      <c r="N67" s="22" t="str">
        <f>IF(OR(A67="",COUNTIFS(DecisionSupportLinks[Decision ID],A67,DecisionSupportLinks[Record type],"Evidence",DecisionSupportLinks[Record ID],"&lt;&gt;")=0),"",INDEX(DecisionSupportLinks[Linked IDs (auto)],MATCH(A67&amp;"__Evidence__"&amp;COUNTIFS(DecisionSupportLinks[Decision ID],A67,DecisionSupportLinks[Record type],"Evidence",DecisionSupportLinks[Record ID],"&lt;&gt;"),DecisionSupportLinks[Decision link key (auto)],0)))</f>
      </c>
      <c r="O67" s="22" t="str">
        <f>IF(OR(A67="",COUNTIFS(DecisionSupportLinks[Decision ID],A67,DecisionSupportLinks[Record type],"Test",DecisionSupportLinks[Record ID],"&lt;&gt;")=0),"",INDEX(DecisionSupportLinks[Linked IDs (auto)],MATCH(A67&amp;"__Test__"&amp;COUNTIFS(DecisionSupportLinks[Decision ID],A67,DecisionSupportLinks[Record type],"Test",DecisionSupportLinks[Record ID],"&lt;&gt;"),DecisionSupportLinks[Decision link key (auto)],0)))</f>
      </c>
    </row>
    <row r="68" ht="46" customHeight="1">
      <c r="A68" s="11"/>
      <c r="B68" s="11"/>
      <c r="C68" s="11"/>
      <c r="D68" s="11"/>
      <c r="E68" s="11"/>
      <c r="F68" s="11"/>
      <c r="G68" s="23"/>
      <c r="H68" s="23"/>
      <c r="I68" s="11"/>
      <c r="J68" s="11"/>
      <c r="K68" s="11"/>
      <c r="L68" s="22" t="str">
        <f>IF(COUNTA(A68:K68)=0,"",IF(A68="","Add ID; ","")&amp;IF(AND(A68&lt;&gt;"",COUNTIF(DecisionsTable[Decision ID],A68)&gt;1),"Duplicate ID; ","")&amp;IF(B68="","Add claim link; ",IF(COUNTIF(ClaimsTable[Claim ID],B68)=0,"Unknown claim; ",""))&amp;IF(C68="","Select decision; ","")&amp;IF(D68="","Record basis; ","")&amp;IF(F68="","Assign decision owner; ","")&amp;IF(G68="","Set decision date; ","")&amp;IF(H68="","Set next review; ","")&amp;IF(I68="","Set triggers; ","")&amp;IF(AND(OR(C68="Proceed with conditions",C68="Restrict"),E68=""),"State conditions; ","")&amp;IF(AND(J68&lt;&gt;"",K68=""),"Explain fresh checking; ","")&amp;IF((SUMIFS(DecisionFindingLinks[Link issues (auto)],DecisionFindingLinks[Decision ID],A68)+SUMIFS(DecisionSupportLinks[Link issues (auto)],DecisionSupportLinks[Decision ID],A68))&gt;0,"Resolve decision links; ",""))</f>
      </c>
      <c r="M68" s="22" t="str">
        <f>IF(OR(A68="",COUNTIFS(DecisionFindingLinks[Decision ID],A68,DecisionFindingLinks[Finding ID],"&lt;&gt;")=0),"",INDEX(DecisionFindingLinks[Linked findings (auto)],MATCH(A68&amp;"__"&amp;COUNTIFS(DecisionFindingLinks[Decision ID],A68,DecisionFindingLinks[Finding ID],"&lt;&gt;"),DecisionFindingLinks[Decision link key (auto)],0)))</f>
      </c>
      <c r="N68" s="22" t="str">
        <f>IF(OR(A68="",COUNTIFS(DecisionSupportLinks[Decision ID],A68,DecisionSupportLinks[Record type],"Evidence",DecisionSupportLinks[Record ID],"&lt;&gt;")=0),"",INDEX(DecisionSupportLinks[Linked IDs (auto)],MATCH(A68&amp;"__Evidence__"&amp;COUNTIFS(DecisionSupportLinks[Decision ID],A68,DecisionSupportLinks[Record type],"Evidence",DecisionSupportLinks[Record ID],"&lt;&gt;"),DecisionSupportLinks[Decision link key (auto)],0)))</f>
      </c>
      <c r="O68" s="22" t="str">
        <f>IF(OR(A68="",COUNTIFS(DecisionSupportLinks[Decision ID],A68,DecisionSupportLinks[Record type],"Test",DecisionSupportLinks[Record ID],"&lt;&gt;")=0),"",INDEX(DecisionSupportLinks[Linked IDs (auto)],MATCH(A68&amp;"__Test__"&amp;COUNTIFS(DecisionSupportLinks[Decision ID],A68,DecisionSupportLinks[Record type],"Test",DecisionSupportLinks[Record ID],"&lt;&gt;"),DecisionSupportLinks[Decision link key (auto)],0)))</f>
      </c>
    </row>
    <row r="69" ht="46" customHeight="1">
      <c r="A69" s="11"/>
      <c r="B69" s="11"/>
      <c r="C69" s="11"/>
      <c r="D69" s="11"/>
      <c r="E69" s="11"/>
      <c r="F69" s="11"/>
      <c r="G69" s="23"/>
      <c r="H69" s="23"/>
      <c r="I69" s="11"/>
      <c r="J69" s="11"/>
      <c r="K69" s="11"/>
      <c r="L69" s="22" t="str">
        <f>IF(COUNTA(A69:K69)=0,"",IF(A69="","Add ID; ","")&amp;IF(AND(A69&lt;&gt;"",COUNTIF(DecisionsTable[Decision ID],A69)&gt;1),"Duplicate ID; ","")&amp;IF(B69="","Add claim link; ",IF(COUNTIF(ClaimsTable[Claim ID],B69)=0,"Unknown claim; ",""))&amp;IF(C69="","Select decision; ","")&amp;IF(D69="","Record basis; ","")&amp;IF(F69="","Assign decision owner; ","")&amp;IF(G69="","Set decision date; ","")&amp;IF(H69="","Set next review; ","")&amp;IF(I69="","Set triggers; ","")&amp;IF(AND(OR(C69="Proceed with conditions",C69="Restrict"),E69=""),"State conditions; ","")&amp;IF(AND(J69&lt;&gt;"",K69=""),"Explain fresh checking; ","")&amp;IF((SUMIFS(DecisionFindingLinks[Link issues (auto)],DecisionFindingLinks[Decision ID],A69)+SUMIFS(DecisionSupportLinks[Link issues (auto)],DecisionSupportLinks[Decision ID],A69))&gt;0,"Resolve decision links; ",""))</f>
      </c>
      <c r="M69" s="22" t="str">
        <f>IF(OR(A69="",COUNTIFS(DecisionFindingLinks[Decision ID],A69,DecisionFindingLinks[Finding ID],"&lt;&gt;")=0),"",INDEX(DecisionFindingLinks[Linked findings (auto)],MATCH(A69&amp;"__"&amp;COUNTIFS(DecisionFindingLinks[Decision ID],A69,DecisionFindingLinks[Finding ID],"&lt;&gt;"),DecisionFindingLinks[Decision link key (auto)],0)))</f>
      </c>
      <c r="N69" s="22" t="str">
        <f>IF(OR(A69="",COUNTIFS(DecisionSupportLinks[Decision ID],A69,DecisionSupportLinks[Record type],"Evidence",DecisionSupportLinks[Record ID],"&lt;&gt;")=0),"",INDEX(DecisionSupportLinks[Linked IDs (auto)],MATCH(A69&amp;"__Evidence__"&amp;COUNTIFS(DecisionSupportLinks[Decision ID],A69,DecisionSupportLinks[Record type],"Evidence",DecisionSupportLinks[Record ID],"&lt;&gt;"),DecisionSupportLinks[Decision link key (auto)],0)))</f>
      </c>
      <c r="O69" s="22" t="str">
        <f>IF(OR(A69="",COUNTIFS(DecisionSupportLinks[Decision ID],A69,DecisionSupportLinks[Record type],"Test",DecisionSupportLinks[Record ID],"&lt;&gt;")=0),"",INDEX(DecisionSupportLinks[Linked IDs (auto)],MATCH(A69&amp;"__Test__"&amp;COUNTIFS(DecisionSupportLinks[Decision ID],A69,DecisionSupportLinks[Record type],"Test",DecisionSupportLinks[Record ID],"&lt;&gt;"),DecisionSupportLinks[Decision link key (auto)],0)))</f>
      </c>
    </row>
    <row r="70" ht="46" customHeight="1">
      <c r="A70" s="11"/>
      <c r="B70" s="11"/>
      <c r="C70" s="11"/>
      <c r="D70" s="11"/>
      <c r="E70" s="11"/>
      <c r="F70" s="11"/>
      <c r="G70" s="23"/>
      <c r="H70" s="23"/>
      <c r="I70" s="11"/>
      <c r="J70" s="11"/>
      <c r="K70" s="11"/>
      <c r="L70" s="22" t="str">
        <f>IF(COUNTA(A70:K70)=0,"",IF(A70="","Add ID; ","")&amp;IF(AND(A70&lt;&gt;"",COUNTIF(DecisionsTable[Decision ID],A70)&gt;1),"Duplicate ID; ","")&amp;IF(B70="","Add claim link; ",IF(COUNTIF(ClaimsTable[Claim ID],B70)=0,"Unknown claim; ",""))&amp;IF(C70="","Select decision; ","")&amp;IF(D70="","Record basis; ","")&amp;IF(F70="","Assign decision owner; ","")&amp;IF(G70="","Set decision date; ","")&amp;IF(H70="","Set next review; ","")&amp;IF(I70="","Set triggers; ","")&amp;IF(AND(OR(C70="Proceed with conditions",C70="Restrict"),E70=""),"State conditions; ","")&amp;IF(AND(J70&lt;&gt;"",K70=""),"Explain fresh checking; ","")&amp;IF((SUMIFS(DecisionFindingLinks[Link issues (auto)],DecisionFindingLinks[Decision ID],A70)+SUMIFS(DecisionSupportLinks[Link issues (auto)],DecisionSupportLinks[Decision ID],A70))&gt;0,"Resolve decision links; ",""))</f>
      </c>
      <c r="M70" s="22" t="str">
        <f>IF(OR(A70="",COUNTIFS(DecisionFindingLinks[Decision ID],A70,DecisionFindingLinks[Finding ID],"&lt;&gt;")=0),"",INDEX(DecisionFindingLinks[Linked findings (auto)],MATCH(A70&amp;"__"&amp;COUNTIFS(DecisionFindingLinks[Decision ID],A70,DecisionFindingLinks[Finding ID],"&lt;&gt;"),DecisionFindingLinks[Decision link key (auto)],0)))</f>
      </c>
      <c r="N70" s="22" t="str">
        <f>IF(OR(A70="",COUNTIFS(DecisionSupportLinks[Decision ID],A70,DecisionSupportLinks[Record type],"Evidence",DecisionSupportLinks[Record ID],"&lt;&gt;")=0),"",INDEX(DecisionSupportLinks[Linked IDs (auto)],MATCH(A70&amp;"__Evidence__"&amp;COUNTIFS(DecisionSupportLinks[Decision ID],A70,DecisionSupportLinks[Record type],"Evidence",DecisionSupportLinks[Record ID],"&lt;&gt;"),DecisionSupportLinks[Decision link key (auto)],0)))</f>
      </c>
      <c r="O70" s="22" t="str">
        <f>IF(OR(A70="",COUNTIFS(DecisionSupportLinks[Decision ID],A70,DecisionSupportLinks[Record type],"Test",DecisionSupportLinks[Record ID],"&lt;&gt;")=0),"",INDEX(DecisionSupportLinks[Linked IDs (auto)],MATCH(A70&amp;"__Test__"&amp;COUNTIFS(DecisionSupportLinks[Decision ID],A70,DecisionSupportLinks[Record type],"Test",DecisionSupportLinks[Record ID],"&lt;&gt;"),DecisionSupportLinks[Decision link key (auto)],0)))</f>
      </c>
    </row>
    <row r="71" ht="46" customHeight="1">
      <c r="A71" s="11"/>
      <c r="B71" s="11"/>
      <c r="C71" s="11"/>
      <c r="D71" s="11"/>
      <c r="E71" s="11"/>
      <c r="F71" s="11"/>
      <c r="G71" s="23"/>
      <c r="H71" s="23"/>
      <c r="I71" s="11"/>
      <c r="J71" s="11"/>
      <c r="K71" s="11"/>
      <c r="L71" s="22" t="str">
        <f>IF(COUNTA(A71:K71)=0,"",IF(A71="","Add ID; ","")&amp;IF(AND(A71&lt;&gt;"",COUNTIF(DecisionsTable[Decision ID],A71)&gt;1),"Duplicate ID; ","")&amp;IF(B71="","Add claim link; ",IF(COUNTIF(ClaimsTable[Claim ID],B71)=0,"Unknown claim; ",""))&amp;IF(C71="","Select decision; ","")&amp;IF(D71="","Record basis; ","")&amp;IF(F71="","Assign decision owner; ","")&amp;IF(G71="","Set decision date; ","")&amp;IF(H71="","Set next review; ","")&amp;IF(I71="","Set triggers; ","")&amp;IF(AND(OR(C71="Proceed with conditions",C71="Restrict"),E71=""),"State conditions; ","")&amp;IF(AND(J71&lt;&gt;"",K71=""),"Explain fresh checking; ","")&amp;IF((SUMIFS(DecisionFindingLinks[Link issues (auto)],DecisionFindingLinks[Decision ID],A71)+SUMIFS(DecisionSupportLinks[Link issues (auto)],DecisionSupportLinks[Decision ID],A71))&gt;0,"Resolve decision links; ",""))</f>
      </c>
      <c r="M71" s="22" t="str">
        <f>IF(OR(A71="",COUNTIFS(DecisionFindingLinks[Decision ID],A71,DecisionFindingLinks[Finding ID],"&lt;&gt;")=0),"",INDEX(DecisionFindingLinks[Linked findings (auto)],MATCH(A71&amp;"__"&amp;COUNTIFS(DecisionFindingLinks[Decision ID],A71,DecisionFindingLinks[Finding ID],"&lt;&gt;"),DecisionFindingLinks[Decision link key (auto)],0)))</f>
      </c>
      <c r="N71" s="22" t="str">
        <f>IF(OR(A71="",COUNTIFS(DecisionSupportLinks[Decision ID],A71,DecisionSupportLinks[Record type],"Evidence",DecisionSupportLinks[Record ID],"&lt;&gt;")=0),"",INDEX(DecisionSupportLinks[Linked IDs (auto)],MATCH(A71&amp;"__Evidence__"&amp;COUNTIFS(DecisionSupportLinks[Decision ID],A71,DecisionSupportLinks[Record type],"Evidence",DecisionSupportLinks[Record ID],"&lt;&gt;"),DecisionSupportLinks[Decision link key (auto)],0)))</f>
      </c>
      <c r="O71" s="22" t="str">
        <f>IF(OR(A71="",COUNTIFS(DecisionSupportLinks[Decision ID],A71,DecisionSupportLinks[Record type],"Test",DecisionSupportLinks[Record ID],"&lt;&gt;")=0),"",INDEX(DecisionSupportLinks[Linked IDs (auto)],MATCH(A71&amp;"__Test__"&amp;COUNTIFS(DecisionSupportLinks[Decision ID],A71,DecisionSupportLinks[Record type],"Test",DecisionSupportLinks[Record ID],"&lt;&gt;"),DecisionSupportLinks[Decision link key (auto)],0)))</f>
      </c>
    </row>
    <row r="72" ht="46" customHeight="1">
      <c r="A72" s="11"/>
      <c r="B72" s="11"/>
      <c r="C72" s="11"/>
      <c r="D72" s="11"/>
      <c r="E72" s="11"/>
      <c r="F72" s="11"/>
      <c r="G72" s="23"/>
      <c r="H72" s="23"/>
      <c r="I72" s="11"/>
      <c r="J72" s="11"/>
      <c r="K72" s="11"/>
      <c r="L72" s="22" t="str">
        <f>IF(COUNTA(A72:K72)=0,"",IF(A72="","Add ID; ","")&amp;IF(AND(A72&lt;&gt;"",COUNTIF(DecisionsTable[Decision ID],A72)&gt;1),"Duplicate ID; ","")&amp;IF(B72="","Add claim link; ",IF(COUNTIF(ClaimsTable[Claim ID],B72)=0,"Unknown claim; ",""))&amp;IF(C72="","Select decision; ","")&amp;IF(D72="","Record basis; ","")&amp;IF(F72="","Assign decision owner; ","")&amp;IF(G72="","Set decision date; ","")&amp;IF(H72="","Set next review; ","")&amp;IF(I72="","Set triggers; ","")&amp;IF(AND(OR(C72="Proceed with conditions",C72="Restrict"),E72=""),"State conditions; ","")&amp;IF(AND(J72&lt;&gt;"",K72=""),"Explain fresh checking; ","")&amp;IF((SUMIFS(DecisionFindingLinks[Link issues (auto)],DecisionFindingLinks[Decision ID],A72)+SUMIFS(DecisionSupportLinks[Link issues (auto)],DecisionSupportLinks[Decision ID],A72))&gt;0,"Resolve decision links; ",""))</f>
      </c>
      <c r="M72" s="22" t="str">
        <f>IF(OR(A72="",COUNTIFS(DecisionFindingLinks[Decision ID],A72,DecisionFindingLinks[Finding ID],"&lt;&gt;")=0),"",INDEX(DecisionFindingLinks[Linked findings (auto)],MATCH(A72&amp;"__"&amp;COUNTIFS(DecisionFindingLinks[Decision ID],A72,DecisionFindingLinks[Finding ID],"&lt;&gt;"),DecisionFindingLinks[Decision link key (auto)],0)))</f>
      </c>
      <c r="N72" s="22" t="str">
        <f>IF(OR(A72="",COUNTIFS(DecisionSupportLinks[Decision ID],A72,DecisionSupportLinks[Record type],"Evidence",DecisionSupportLinks[Record ID],"&lt;&gt;")=0),"",INDEX(DecisionSupportLinks[Linked IDs (auto)],MATCH(A72&amp;"__Evidence__"&amp;COUNTIFS(DecisionSupportLinks[Decision ID],A72,DecisionSupportLinks[Record type],"Evidence",DecisionSupportLinks[Record ID],"&lt;&gt;"),DecisionSupportLinks[Decision link key (auto)],0)))</f>
      </c>
      <c r="O72" s="22" t="str">
        <f>IF(OR(A72="",COUNTIFS(DecisionSupportLinks[Decision ID],A72,DecisionSupportLinks[Record type],"Test",DecisionSupportLinks[Record ID],"&lt;&gt;")=0),"",INDEX(DecisionSupportLinks[Linked IDs (auto)],MATCH(A72&amp;"__Test__"&amp;COUNTIFS(DecisionSupportLinks[Decision ID],A72,DecisionSupportLinks[Record type],"Test",DecisionSupportLinks[Record ID],"&lt;&gt;"),DecisionSupportLinks[Decision link key (auto)],0)))</f>
      </c>
    </row>
    <row r="73" ht="46" customHeight="1">
      <c r="A73" s="11"/>
      <c r="B73" s="11"/>
      <c r="C73" s="11"/>
      <c r="D73" s="11"/>
      <c r="E73" s="11"/>
      <c r="F73" s="11"/>
      <c r="G73" s="23"/>
      <c r="H73" s="23"/>
      <c r="I73" s="11"/>
      <c r="J73" s="11"/>
      <c r="K73" s="11"/>
      <c r="L73" s="22" t="str">
        <f>IF(COUNTA(A73:K73)=0,"",IF(A73="","Add ID; ","")&amp;IF(AND(A73&lt;&gt;"",COUNTIF(DecisionsTable[Decision ID],A73)&gt;1),"Duplicate ID; ","")&amp;IF(B73="","Add claim link; ",IF(COUNTIF(ClaimsTable[Claim ID],B73)=0,"Unknown claim; ",""))&amp;IF(C73="","Select decision; ","")&amp;IF(D73="","Record basis; ","")&amp;IF(F73="","Assign decision owner; ","")&amp;IF(G73="","Set decision date; ","")&amp;IF(H73="","Set next review; ","")&amp;IF(I73="","Set triggers; ","")&amp;IF(AND(OR(C73="Proceed with conditions",C73="Restrict"),E73=""),"State conditions; ","")&amp;IF(AND(J73&lt;&gt;"",K73=""),"Explain fresh checking; ","")&amp;IF((SUMIFS(DecisionFindingLinks[Link issues (auto)],DecisionFindingLinks[Decision ID],A73)+SUMIFS(DecisionSupportLinks[Link issues (auto)],DecisionSupportLinks[Decision ID],A73))&gt;0,"Resolve decision links; ",""))</f>
      </c>
      <c r="M73" s="22" t="str">
        <f>IF(OR(A73="",COUNTIFS(DecisionFindingLinks[Decision ID],A73,DecisionFindingLinks[Finding ID],"&lt;&gt;")=0),"",INDEX(DecisionFindingLinks[Linked findings (auto)],MATCH(A73&amp;"__"&amp;COUNTIFS(DecisionFindingLinks[Decision ID],A73,DecisionFindingLinks[Finding ID],"&lt;&gt;"),DecisionFindingLinks[Decision link key (auto)],0)))</f>
      </c>
      <c r="N73" s="22" t="str">
        <f>IF(OR(A73="",COUNTIFS(DecisionSupportLinks[Decision ID],A73,DecisionSupportLinks[Record type],"Evidence",DecisionSupportLinks[Record ID],"&lt;&gt;")=0),"",INDEX(DecisionSupportLinks[Linked IDs (auto)],MATCH(A73&amp;"__Evidence__"&amp;COUNTIFS(DecisionSupportLinks[Decision ID],A73,DecisionSupportLinks[Record type],"Evidence",DecisionSupportLinks[Record ID],"&lt;&gt;"),DecisionSupportLinks[Decision link key (auto)],0)))</f>
      </c>
      <c r="O73" s="22" t="str">
        <f>IF(OR(A73="",COUNTIFS(DecisionSupportLinks[Decision ID],A73,DecisionSupportLinks[Record type],"Test",DecisionSupportLinks[Record ID],"&lt;&gt;")=0),"",INDEX(DecisionSupportLinks[Linked IDs (auto)],MATCH(A73&amp;"__Test__"&amp;COUNTIFS(DecisionSupportLinks[Decision ID],A73,DecisionSupportLinks[Record type],"Test",DecisionSupportLinks[Record ID],"&lt;&gt;"),DecisionSupportLinks[Decision link key (auto)],0)))</f>
      </c>
    </row>
    <row r="74" ht="46" customHeight="1">
      <c r="A74" s="11"/>
      <c r="B74" s="11"/>
      <c r="C74" s="11"/>
      <c r="D74" s="11"/>
      <c r="E74" s="11"/>
      <c r="F74" s="11"/>
      <c r="G74" s="23"/>
      <c r="H74" s="23"/>
      <c r="I74" s="11"/>
      <c r="J74" s="11"/>
      <c r="K74" s="11"/>
      <c r="L74" s="22" t="str">
        <f>IF(COUNTA(A74:K74)=0,"",IF(A74="","Add ID; ","")&amp;IF(AND(A74&lt;&gt;"",COUNTIF(DecisionsTable[Decision ID],A74)&gt;1),"Duplicate ID; ","")&amp;IF(B74="","Add claim link; ",IF(COUNTIF(ClaimsTable[Claim ID],B74)=0,"Unknown claim; ",""))&amp;IF(C74="","Select decision; ","")&amp;IF(D74="","Record basis; ","")&amp;IF(F74="","Assign decision owner; ","")&amp;IF(G74="","Set decision date; ","")&amp;IF(H74="","Set next review; ","")&amp;IF(I74="","Set triggers; ","")&amp;IF(AND(OR(C74="Proceed with conditions",C74="Restrict"),E74=""),"State conditions; ","")&amp;IF(AND(J74&lt;&gt;"",K74=""),"Explain fresh checking; ","")&amp;IF((SUMIFS(DecisionFindingLinks[Link issues (auto)],DecisionFindingLinks[Decision ID],A74)+SUMIFS(DecisionSupportLinks[Link issues (auto)],DecisionSupportLinks[Decision ID],A74))&gt;0,"Resolve decision links; ",""))</f>
      </c>
      <c r="M74" s="22" t="str">
        <f>IF(OR(A74="",COUNTIFS(DecisionFindingLinks[Decision ID],A74,DecisionFindingLinks[Finding ID],"&lt;&gt;")=0),"",INDEX(DecisionFindingLinks[Linked findings (auto)],MATCH(A74&amp;"__"&amp;COUNTIFS(DecisionFindingLinks[Decision ID],A74,DecisionFindingLinks[Finding ID],"&lt;&gt;"),DecisionFindingLinks[Decision link key (auto)],0)))</f>
      </c>
      <c r="N74" s="22" t="str">
        <f>IF(OR(A74="",COUNTIFS(DecisionSupportLinks[Decision ID],A74,DecisionSupportLinks[Record type],"Evidence",DecisionSupportLinks[Record ID],"&lt;&gt;")=0),"",INDEX(DecisionSupportLinks[Linked IDs (auto)],MATCH(A74&amp;"__Evidence__"&amp;COUNTIFS(DecisionSupportLinks[Decision ID],A74,DecisionSupportLinks[Record type],"Evidence",DecisionSupportLinks[Record ID],"&lt;&gt;"),DecisionSupportLinks[Decision link key (auto)],0)))</f>
      </c>
      <c r="O74" s="22" t="str">
        <f>IF(OR(A74="",COUNTIFS(DecisionSupportLinks[Decision ID],A74,DecisionSupportLinks[Record type],"Test",DecisionSupportLinks[Record ID],"&lt;&gt;")=0),"",INDEX(DecisionSupportLinks[Linked IDs (auto)],MATCH(A74&amp;"__Test__"&amp;COUNTIFS(DecisionSupportLinks[Decision ID],A74,DecisionSupportLinks[Record type],"Test",DecisionSupportLinks[Record ID],"&lt;&gt;"),DecisionSupportLinks[Decision link key (auto)],0)))</f>
      </c>
    </row>
    <row r="75" ht="46" customHeight="1">
      <c r="A75" s="11"/>
      <c r="B75" s="11"/>
      <c r="C75" s="11"/>
      <c r="D75" s="11"/>
      <c r="E75" s="11"/>
      <c r="F75" s="11"/>
      <c r="G75" s="23"/>
      <c r="H75" s="23"/>
      <c r="I75" s="11"/>
      <c r="J75" s="11"/>
      <c r="K75" s="11"/>
      <c r="L75" s="22" t="str">
        <f>IF(COUNTA(A75:K75)=0,"",IF(A75="","Add ID; ","")&amp;IF(AND(A75&lt;&gt;"",COUNTIF(DecisionsTable[Decision ID],A75)&gt;1),"Duplicate ID; ","")&amp;IF(B75="","Add claim link; ",IF(COUNTIF(ClaimsTable[Claim ID],B75)=0,"Unknown claim; ",""))&amp;IF(C75="","Select decision; ","")&amp;IF(D75="","Record basis; ","")&amp;IF(F75="","Assign decision owner; ","")&amp;IF(G75="","Set decision date; ","")&amp;IF(H75="","Set next review; ","")&amp;IF(I75="","Set triggers; ","")&amp;IF(AND(OR(C75="Proceed with conditions",C75="Restrict"),E75=""),"State conditions; ","")&amp;IF(AND(J75&lt;&gt;"",K75=""),"Explain fresh checking; ","")&amp;IF((SUMIFS(DecisionFindingLinks[Link issues (auto)],DecisionFindingLinks[Decision ID],A75)+SUMIFS(DecisionSupportLinks[Link issues (auto)],DecisionSupportLinks[Decision ID],A75))&gt;0,"Resolve decision links; ",""))</f>
      </c>
      <c r="M75" s="22" t="str">
        <f>IF(OR(A75="",COUNTIFS(DecisionFindingLinks[Decision ID],A75,DecisionFindingLinks[Finding ID],"&lt;&gt;")=0),"",INDEX(DecisionFindingLinks[Linked findings (auto)],MATCH(A75&amp;"__"&amp;COUNTIFS(DecisionFindingLinks[Decision ID],A75,DecisionFindingLinks[Finding ID],"&lt;&gt;"),DecisionFindingLinks[Decision link key (auto)],0)))</f>
      </c>
      <c r="N75" s="22" t="str">
        <f>IF(OR(A75="",COUNTIFS(DecisionSupportLinks[Decision ID],A75,DecisionSupportLinks[Record type],"Evidence",DecisionSupportLinks[Record ID],"&lt;&gt;")=0),"",INDEX(DecisionSupportLinks[Linked IDs (auto)],MATCH(A75&amp;"__Evidence__"&amp;COUNTIFS(DecisionSupportLinks[Decision ID],A75,DecisionSupportLinks[Record type],"Evidence",DecisionSupportLinks[Record ID],"&lt;&gt;"),DecisionSupportLinks[Decision link key (auto)],0)))</f>
      </c>
      <c r="O75" s="22" t="str">
        <f>IF(OR(A75="",COUNTIFS(DecisionSupportLinks[Decision ID],A75,DecisionSupportLinks[Record type],"Test",DecisionSupportLinks[Record ID],"&lt;&gt;")=0),"",INDEX(DecisionSupportLinks[Linked IDs (auto)],MATCH(A75&amp;"__Test__"&amp;COUNTIFS(DecisionSupportLinks[Decision ID],A75,DecisionSupportLinks[Record type],"Test",DecisionSupportLinks[Record ID],"&lt;&gt;"),DecisionSupportLinks[Decision link key (auto)],0)))</f>
      </c>
    </row>
    <row r="76" ht="46" customHeight="1">
      <c r="A76" s="11"/>
      <c r="B76" s="11"/>
      <c r="C76" s="11"/>
      <c r="D76" s="11"/>
      <c r="E76" s="11"/>
      <c r="F76" s="11"/>
      <c r="G76" s="23"/>
      <c r="H76" s="23"/>
      <c r="I76" s="11"/>
      <c r="J76" s="11"/>
      <c r="K76" s="11"/>
      <c r="L76" s="22" t="str">
        <f>IF(COUNTA(A76:K76)=0,"",IF(A76="","Add ID; ","")&amp;IF(AND(A76&lt;&gt;"",COUNTIF(DecisionsTable[Decision ID],A76)&gt;1),"Duplicate ID; ","")&amp;IF(B76="","Add claim link; ",IF(COUNTIF(ClaimsTable[Claim ID],B76)=0,"Unknown claim; ",""))&amp;IF(C76="","Select decision; ","")&amp;IF(D76="","Record basis; ","")&amp;IF(F76="","Assign decision owner; ","")&amp;IF(G76="","Set decision date; ","")&amp;IF(H76="","Set next review; ","")&amp;IF(I76="","Set triggers; ","")&amp;IF(AND(OR(C76="Proceed with conditions",C76="Restrict"),E76=""),"State conditions; ","")&amp;IF(AND(J76&lt;&gt;"",K76=""),"Explain fresh checking; ","")&amp;IF((SUMIFS(DecisionFindingLinks[Link issues (auto)],DecisionFindingLinks[Decision ID],A76)+SUMIFS(DecisionSupportLinks[Link issues (auto)],DecisionSupportLinks[Decision ID],A76))&gt;0,"Resolve decision links; ",""))</f>
      </c>
      <c r="M76" s="22" t="str">
        <f>IF(OR(A76="",COUNTIFS(DecisionFindingLinks[Decision ID],A76,DecisionFindingLinks[Finding ID],"&lt;&gt;")=0),"",INDEX(DecisionFindingLinks[Linked findings (auto)],MATCH(A76&amp;"__"&amp;COUNTIFS(DecisionFindingLinks[Decision ID],A76,DecisionFindingLinks[Finding ID],"&lt;&gt;"),DecisionFindingLinks[Decision link key (auto)],0)))</f>
      </c>
      <c r="N76" s="22" t="str">
        <f>IF(OR(A76="",COUNTIFS(DecisionSupportLinks[Decision ID],A76,DecisionSupportLinks[Record type],"Evidence",DecisionSupportLinks[Record ID],"&lt;&gt;")=0),"",INDEX(DecisionSupportLinks[Linked IDs (auto)],MATCH(A76&amp;"__Evidence__"&amp;COUNTIFS(DecisionSupportLinks[Decision ID],A76,DecisionSupportLinks[Record type],"Evidence",DecisionSupportLinks[Record ID],"&lt;&gt;"),DecisionSupportLinks[Decision link key (auto)],0)))</f>
      </c>
      <c r="O76" s="22" t="str">
        <f>IF(OR(A76="",COUNTIFS(DecisionSupportLinks[Decision ID],A76,DecisionSupportLinks[Record type],"Test",DecisionSupportLinks[Record ID],"&lt;&gt;")=0),"",INDEX(DecisionSupportLinks[Linked IDs (auto)],MATCH(A76&amp;"__Test__"&amp;COUNTIFS(DecisionSupportLinks[Decision ID],A76,DecisionSupportLinks[Record type],"Test",DecisionSupportLinks[Record ID],"&lt;&gt;"),DecisionSupportLinks[Decision link key (auto)],0)))</f>
      </c>
    </row>
    <row r="77" ht="46" customHeight="1">
      <c r="A77" s="11"/>
      <c r="B77" s="11"/>
      <c r="C77" s="11"/>
      <c r="D77" s="11"/>
      <c r="E77" s="11"/>
      <c r="F77" s="11"/>
      <c r="G77" s="23"/>
      <c r="H77" s="23"/>
      <c r="I77" s="11"/>
      <c r="J77" s="11"/>
      <c r="K77" s="11"/>
      <c r="L77" s="22" t="str">
        <f>IF(COUNTA(A77:K77)=0,"",IF(A77="","Add ID; ","")&amp;IF(AND(A77&lt;&gt;"",COUNTIF(DecisionsTable[Decision ID],A77)&gt;1),"Duplicate ID; ","")&amp;IF(B77="","Add claim link; ",IF(COUNTIF(ClaimsTable[Claim ID],B77)=0,"Unknown claim; ",""))&amp;IF(C77="","Select decision; ","")&amp;IF(D77="","Record basis; ","")&amp;IF(F77="","Assign decision owner; ","")&amp;IF(G77="","Set decision date; ","")&amp;IF(H77="","Set next review; ","")&amp;IF(I77="","Set triggers; ","")&amp;IF(AND(OR(C77="Proceed with conditions",C77="Restrict"),E77=""),"State conditions; ","")&amp;IF(AND(J77&lt;&gt;"",K77=""),"Explain fresh checking; ","")&amp;IF((SUMIFS(DecisionFindingLinks[Link issues (auto)],DecisionFindingLinks[Decision ID],A77)+SUMIFS(DecisionSupportLinks[Link issues (auto)],DecisionSupportLinks[Decision ID],A77))&gt;0,"Resolve decision links; ",""))</f>
      </c>
      <c r="M77" s="22" t="str">
        <f>IF(OR(A77="",COUNTIFS(DecisionFindingLinks[Decision ID],A77,DecisionFindingLinks[Finding ID],"&lt;&gt;")=0),"",INDEX(DecisionFindingLinks[Linked findings (auto)],MATCH(A77&amp;"__"&amp;COUNTIFS(DecisionFindingLinks[Decision ID],A77,DecisionFindingLinks[Finding ID],"&lt;&gt;"),DecisionFindingLinks[Decision link key (auto)],0)))</f>
      </c>
      <c r="N77" s="22" t="str">
        <f>IF(OR(A77="",COUNTIFS(DecisionSupportLinks[Decision ID],A77,DecisionSupportLinks[Record type],"Evidence",DecisionSupportLinks[Record ID],"&lt;&gt;")=0),"",INDEX(DecisionSupportLinks[Linked IDs (auto)],MATCH(A77&amp;"__Evidence__"&amp;COUNTIFS(DecisionSupportLinks[Decision ID],A77,DecisionSupportLinks[Record type],"Evidence",DecisionSupportLinks[Record ID],"&lt;&gt;"),DecisionSupportLinks[Decision link key (auto)],0)))</f>
      </c>
      <c r="O77" s="22" t="str">
        <f>IF(OR(A77="",COUNTIFS(DecisionSupportLinks[Decision ID],A77,DecisionSupportLinks[Record type],"Test",DecisionSupportLinks[Record ID],"&lt;&gt;")=0),"",INDEX(DecisionSupportLinks[Linked IDs (auto)],MATCH(A77&amp;"__Test__"&amp;COUNTIFS(DecisionSupportLinks[Decision ID],A77,DecisionSupportLinks[Record type],"Test",DecisionSupportLinks[Record ID],"&lt;&gt;"),DecisionSupportLinks[Decision link key (auto)],0)))</f>
      </c>
    </row>
    <row r="78" ht="46" customHeight="1">
      <c r="A78" s="11"/>
      <c r="B78" s="11"/>
      <c r="C78" s="11"/>
      <c r="D78" s="11"/>
      <c r="E78" s="11"/>
      <c r="F78" s="11"/>
      <c r="G78" s="23"/>
      <c r="H78" s="23"/>
      <c r="I78" s="11"/>
      <c r="J78" s="11"/>
      <c r="K78" s="11"/>
      <c r="L78" s="22" t="str">
        <f>IF(COUNTA(A78:K78)=0,"",IF(A78="","Add ID; ","")&amp;IF(AND(A78&lt;&gt;"",COUNTIF(DecisionsTable[Decision ID],A78)&gt;1),"Duplicate ID; ","")&amp;IF(B78="","Add claim link; ",IF(COUNTIF(ClaimsTable[Claim ID],B78)=0,"Unknown claim; ",""))&amp;IF(C78="","Select decision; ","")&amp;IF(D78="","Record basis; ","")&amp;IF(F78="","Assign decision owner; ","")&amp;IF(G78="","Set decision date; ","")&amp;IF(H78="","Set next review; ","")&amp;IF(I78="","Set triggers; ","")&amp;IF(AND(OR(C78="Proceed with conditions",C78="Restrict"),E78=""),"State conditions; ","")&amp;IF(AND(J78&lt;&gt;"",K78=""),"Explain fresh checking; ","")&amp;IF((SUMIFS(DecisionFindingLinks[Link issues (auto)],DecisionFindingLinks[Decision ID],A78)+SUMIFS(DecisionSupportLinks[Link issues (auto)],DecisionSupportLinks[Decision ID],A78))&gt;0,"Resolve decision links; ",""))</f>
      </c>
      <c r="M78" s="22" t="str">
        <f>IF(OR(A78="",COUNTIFS(DecisionFindingLinks[Decision ID],A78,DecisionFindingLinks[Finding ID],"&lt;&gt;")=0),"",INDEX(DecisionFindingLinks[Linked findings (auto)],MATCH(A78&amp;"__"&amp;COUNTIFS(DecisionFindingLinks[Decision ID],A78,DecisionFindingLinks[Finding ID],"&lt;&gt;"),DecisionFindingLinks[Decision link key (auto)],0)))</f>
      </c>
      <c r="N78" s="22" t="str">
        <f>IF(OR(A78="",COUNTIFS(DecisionSupportLinks[Decision ID],A78,DecisionSupportLinks[Record type],"Evidence",DecisionSupportLinks[Record ID],"&lt;&gt;")=0),"",INDEX(DecisionSupportLinks[Linked IDs (auto)],MATCH(A78&amp;"__Evidence__"&amp;COUNTIFS(DecisionSupportLinks[Decision ID],A78,DecisionSupportLinks[Record type],"Evidence",DecisionSupportLinks[Record ID],"&lt;&gt;"),DecisionSupportLinks[Decision link key (auto)],0)))</f>
      </c>
      <c r="O78" s="22" t="str">
        <f>IF(OR(A78="",COUNTIFS(DecisionSupportLinks[Decision ID],A78,DecisionSupportLinks[Record type],"Test",DecisionSupportLinks[Record ID],"&lt;&gt;")=0),"",INDEX(DecisionSupportLinks[Linked IDs (auto)],MATCH(A78&amp;"__Test__"&amp;COUNTIFS(DecisionSupportLinks[Decision ID],A78,DecisionSupportLinks[Record type],"Test",DecisionSupportLinks[Record ID],"&lt;&gt;"),DecisionSupportLinks[Decision link key (auto)],0)))</f>
      </c>
    </row>
    <row r="79" ht="46" customHeight="1">
      <c r="A79" s="11"/>
      <c r="B79" s="11"/>
      <c r="C79" s="11"/>
      <c r="D79" s="11"/>
      <c r="E79" s="11"/>
      <c r="F79" s="11"/>
      <c r="G79" s="23"/>
      <c r="H79" s="23"/>
      <c r="I79" s="11"/>
      <c r="J79" s="11"/>
      <c r="K79" s="11"/>
      <c r="L79" s="22" t="str">
        <f>IF(COUNTA(A79:K79)=0,"",IF(A79="","Add ID; ","")&amp;IF(AND(A79&lt;&gt;"",COUNTIF(DecisionsTable[Decision ID],A79)&gt;1),"Duplicate ID; ","")&amp;IF(B79="","Add claim link; ",IF(COUNTIF(ClaimsTable[Claim ID],B79)=0,"Unknown claim; ",""))&amp;IF(C79="","Select decision; ","")&amp;IF(D79="","Record basis; ","")&amp;IF(F79="","Assign decision owner; ","")&amp;IF(G79="","Set decision date; ","")&amp;IF(H79="","Set next review; ","")&amp;IF(I79="","Set triggers; ","")&amp;IF(AND(OR(C79="Proceed with conditions",C79="Restrict"),E79=""),"State conditions; ","")&amp;IF(AND(J79&lt;&gt;"",K79=""),"Explain fresh checking; ","")&amp;IF((SUMIFS(DecisionFindingLinks[Link issues (auto)],DecisionFindingLinks[Decision ID],A79)+SUMIFS(DecisionSupportLinks[Link issues (auto)],DecisionSupportLinks[Decision ID],A79))&gt;0,"Resolve decision links; ",""))</f>
      </c>
      <c r="M79" s="22" t="str">
        <f>IF(OR(A79="",COUNTIFS(DecisionFindingLinks[Decision ID],A79,DecisionFindingLinks[Finding ID],"&lt;&gt;")=0),"",INDEX(DecisionFindingLinks[Linked findings (auto)],MATCH(A79&amp;"__"&amp;COUNTIFS(DecisionFindingLinks[Decision ID],A79,DecisionFindingLinks[Finding ID],"&lt;&gt;"),DecisionFindingLinks[Decision link key (auto)],0)))</f>
      </c>
      <c r="N79" s="22" t="str">
        <f>IF(OR(A79="",COUNTIFS(DecisionSupportLinks[Decision ID],A79,DecisionSupportLinks[Record type],"Evidence",DecisionSupportLinks[Record ID],"&lt;&gt;")=0),"",INDEX(DecisionSupportLinks[Linked IDs (auto)],MATCH(A79&amp;"__Evidence__"&amp;COUNTIFS(DecisionSupportLinks[Decision ID],A79,DecisionSupportLinks[Record type],"Evidence",DecisionSupportLinks[Record ID],"&lt;&gt;"),DecisionSupportLinks[Decision link key (auto)],0)))</f>
      </c>
      <c r="O79" s="22" t="str">
        <f>IF(OR(A79="",COUNTIFS(DecisionSupportLinks[Decision ID],A79,DecisionSupportLinks[Record type],"Test",DecisionSupportLinks[Record ID],"&lt;&gt;")=0),"",INDEX(DecisionSupportLinks[Linked IDs (auto)],MATCH(A79&amp;"__Test__"&amp;COUNTIFS(DecisionSupportLinks[Decision ID],A79,DecisionSupportLinks[Record type],"Test",DecisionSupportLinks[Record ID],"&lt;&gt;"),DecisionSupportLinks[Decision link key (auto)],0)))</f>
      </c>
    </row>
    <row r="80" ht="46" customHeight="1">
      <c r="A80" s="11"/>
      <c r="B80" s="11"/>
      <c r="C80" s="11"/>
      <c r="D80" s="11"/>
      <c r="E80" s="11"/>
      <c r="F80" s="11"/>
      <c r="G80" s="23"/>
      <c r="H80" s="23"/>
      <c r="I80" s="11"/>
      <c r="J80" s="11"/>
      <c r="K80" s="11"/>
      <c r="L80" s="22" t="str">
        <f>IF(COUNTA(A80:K80)=0,"",IF(A80="","Add ID; ","")&amp;IF(AND(A80&lt;&gt;"",COUNTIF(DecisionsTable[Decision ID],A80)&gt;1),"Duplicate ID; ","")&amp;IF(B80="","Add claim link; ",IF(COUNTIF(ClaimsTable[Claim ID],B80)=0,"Unknown claim; ",""))&amp;IF(C80="","Select decision; ","")&amp;IF(D80="","Record basis; ","")&amp;IF(F80="","Assign decision owner; ","")&amp;IF(G80="","Set decision date; ","")&amp;IF(H80="","Set next review; ","")&amp;IF(I80="","Set triggers; ","")&amp;IF(AND(OR(C80="Proceed with conditions",C80="Restrict"),E80=""),"State conditions; ","")&amp;IF(AND(J80&lt;&gt;"",K80=""),"Explain fresh checking; ","")&amp;IF((SUMIFS(DecisionFindingLinks[Link issues (auto)],DecisionFindingLinks[Decision ID],A80)+SUMIFS(DecisionSupportLinks[Link issues (auto)],DecisionSupportLinks[Decision ID],A80))&gt;0,"Resolve decision links; ",""))</f>
      </c>
      <c r="M80" s="22" t="str">
        <f>IF(OR(A80="",COUNTIFS(DecisionFindingLinks[Decision ID],A80,DecisionFindingLinks[Finding ID],"&lt;&gt;")=0),"",INDEX(DecisionFindingLinks[Linked findings (auto)],MATCH(A80&amp;"__"&amp;COUNTIFS(DecisionFindingLinks[Decision ID],A80,DecisionFindingLinks[Finding ID],"&lt;&gt;"),DecisionFindingLinks[Decision link key (auto)],0)))</f>
      </c>
      <c r="N80" s="22" t="str">
        <f>IF(OR(A80="",COUNTIFS(DecisionSupportLinks[Decision ID],A80,DecisionSupportLinks[Record type],"Evidence",DecisionSupportLinks[Record ID],"&lt;&gt;")=0),"",INDEX(DecisionSupportLinks[Linked IDs (auto)],MATCH(A80&amp;"__Evidence__"&amp;COUNTIFS(DecisionSupportLinks[Decision ID],A80,DecisionSupportLinks[Record type],"Evidence",DecisionSupportLinks[Record ID],"&lt;&gt;"),DecisionSupportLinks[Decision link key (auto)],0)))</f>
      </c>
      <c r="O80" s="22" t="str">
        <f>IF(OR(A80="",COUNTIFS(DecisionSupportLinks[Decision ID],A80,DecisionSupportLinks[Record type],"Test",DecisionSupportLinks[Record ID],"&lt;&gt;")=0),"",INDEX(DecisionSupportLinks[Linked IDs (auto)],MATCH(A80&amp;"__Test__"&amp;COUNTIFS(DecisionSupportLinks[Decision ID],A80,DecisionSupportLinks[Record type],"Test",DecisionSupportLinks[Record ID],"&lt;&gt;"),DecisionSupportLinks[Decision link key (auto)],0)))</f>
      </c>
    </row>
    <row r="81" ht="46" customHeight="1">
      <c r="A81" s="11"/>
      <c r="B81" s="11"/>
      <c r="C81" s="11"/>
      <c r="D81" s="11"/>
      <c r="E81" s="11"/>
      <c r="F81" s="11"/>
      <c r="G81" s="23"/>
      <c r="H81" s="23"/>
      <c r="I81" s="11"/>
      <c r="J81" s="11"/>
      <c r="K81" s="11"/>
      <c r="L81" s="22" t="str">
        <f>IF(COUNTA(A81:K81)=0,"",IF(A81="","Add ID; ","")&amp;IF(AND(A81&lt;&gt;"",COUNTIF(DecisionsTable[Decision ID],A81)&gt;1),"Duplicate ID; ","")&amp;IF(B81="","Add claim link; ",IF(COUNTIF(ClaimsTable[Claim ID],B81)=0,"Unknown claim; ",""))&amp;IF(C81="","Select decision; ","")&amp;IF(D81="","Record basis; ","")&amp;IF(F81="","Assign decision owner; ","")&amp;IF(G81="","Set decision date; ","")&amp;IF(H81="","Set next review; ","")&amp;IF(I81="","Set triggers; ","")&amp;IF(AND(OR(C81="Proceed with conditions",C81="Restrict"),E81=""),"State conditions; ","")&amp;IF(AND(J81&lt;&gt;"",K81=""),"Explain fresh checking; ","")&amp;IF((SUMIFS(DecisionFindingLinks[Link issues (auto)],DecisionFindingLinks[Decision ID],A81)+SUMIFS(DecisionSupportLinks[Link issues (auto)],DecisionSupportLinks[Decision ID],A81))&gt;0,"Resolve decision links; ",""))</f>
      </c>
      <c r="M81" s="22" t="str">
        <f>IF(OR(A81="",COUNTIFS(DecisionFindingLinks[Decision ID],A81,DecisionFindingLinks[Finding ID],"&lt;&gt;")=0),"",INDEX(DecisionFindingLinks[Linked findings (auto)],MATCH(A81&amp;"__"&amp;COUNTIFS(DecisionFindingLinks[Decision ID],A81,DecisionFindingLinks[Finding ID],"&lt;&gt;"),DecisionFindingLinks[Decision link key (auto)],0)))</f>
      </c>
      <c r="N81" s="22" t="str">
        <f>IF(OR(A81="",COUNTIFS(DecisionSupportLinks[Decision ID],A81,DecisionSupportLinks[Record type],"Evidence",DecisionSupportLinks[Record ID],"&lt;&gt;")=0),"",INDEX(DecisionSupportLinks[Linked IDs (auto)],MATCH(A81&amp;"__Evidence__"&amp;COUNTIFS(DecisionSupportLinks[Decision ID],A81,DecisionSupportLinks[Record type],"Evidence",DecisionSupportLinks[Record ID],"&lt;&gt;"),DecisionSupportLinks[Decision link key (auto)],0)))</f>
      </c>
      <c r="O81" s="22" t="str">
        <f>IF(OR(A81="",COUNTIFS(DecisionSupportLinks[Decision ID],A81,DecisionSupportLinks[Record type],"Test",DecisionSupportLinks[Record ID],"&lt;&gt;")=0),"",INDEX(DecisionSupportLinks[Linked IDs (auto)],MATCH(A81&amp;"__Test__"&amp;COUNTIFS(DecisionSupportLinks[Decision ID],A81,DecisionSupportLinks[Record type],"Test",DecisionSupportLinks[Record ID],"&lt;&gt;"),DecisionSupportLinks[Decision link key (auto)],0)))</f>
      </c>
    </row>
    <row r="82" ht="46" customHeight="1">
      <c r="A82" s="11"/>
      <c r="B82" s="11"/>
      <c r="C82" s="11"/>
      <c r="D82" s="11"/>
      <c r="E82" s="11"/>
      <c r="F82" s="11"/>
      <c r="G82" s="23"/>
      <c r="H82" s="23"/>
      <c r="I82" s="11"/>
      <c r="J82" s="11"/>
      <c r="K82" s="11"/>
      <c r="L82" s="22" t="str">
        <f>IF(COUNTA(A82:K82)=0,"",IF(A82="","Add ID; ","")&amp;IF(AND(A82&lt;&gt;"",COUNTIF(DecisionsTable[Decision ID],A82)&gt;1),"Duplicate ID; ","")&amp;IF(B82="","Add claim link; ",IF(COUNTIF(ClaimsTable[Claim ID],B82)=0,"Unknown claim; ",""))&amp;IF(C82="","Select decision; ","")&amp;IF(D82="","Record basis; ","")&amp;IF(F82="","Assign decision owner; ","")&amp;IF(G82="","Set decision date; ","")&amp;IF(H82="","Set next review; ","")&amp;IF(I82="","Set triggers; ","")&amp;IF(AND(OR(C82="Proceed with conditions",C82="Restrict"),E82=""),"State conditions; ","")&amp;IF(AND(J82&lt;&gt;"",K82=""),"Explain fresh checking; ","")&amp;IF((SUMIFS(DecisionFindingLinks[Link issues (auto)],DecisionFindingLinks[Decision ID],A82)+SUMIFS(DecisionSupportLinks[Link issues (auto)],DecisionSupportLinks[Decision ID],A82))&gt;0,"Resolve decision links; ",""))</f>
      </c>
      <c r="M82" s="22" t="str">
        <f>IF(OR(A82="",COUNTIFS(DecisionFindingLinks[Decision ID],A82,DecisionFindingLinks[Finding ID],"&lt;&gt;")=0),"",INDEX(DecisionFindingLinks[Linked findings (auto)],MATCH(A82&amp;"__"&amp;COUNTIFS(DecisionFindingLinks[Decision ID],A82,DecisionFindingLinks[Finding ID],"&lt;&gt;"),DecisionFindingLinks[Decision link key (auto)],0)))</f>
      </c>
      <c r="N82" s="22" t="str">
        <f>IF(OR(A82="",COUNTIFS(DecisionSupportLinks[Decision ID],A82,DecisionSupportLinks[Record type],"Evidence",DecisionSupportLinks[Record ID],"&lt;&gt;")=0),"",INDEX(DecisionSupportLinks[Linked IDs (auto)],MATCH(A82&amp;"__Evidence__"&amp;COUNTIFS(DecisionSupportLinks[Decision ID],A82,DecisionSupportLinks[Record type],"Evidence",DecisionSupportLinks[Record ID],"&lt;&gt;"),DecisionSupportLinks[Decision link key (auto)],0)))</f>
      </c>
      <c r="O82" s="22" t="str">
        <f>IF(OR(A82="",COUNTIFS(DecisionSupportLinks[Decision ID],A82,DecisionSupportLinks[Record type],"Test",DecisionSupportLinks[Record ID],"&lt;&gt;")=0),"",INDEX(DecisionSupportLinks[Linked IDs (auto)],MATCH(A82&amp;"__Test__"&amp;COUNTIFS(DecisionSupportLinks[Decision ID],A82,DecisionSupportLinks[Record type],"Test",DecisionSupportLinks[Record ID],"&lt;&gt;"),DecisionSupportLinks[Decision link key (auto)],0)))</f>
      </c>
    </row>
    <row r="83" ht="46" customHeight="1">
      <c r="A83" s="11"/>
      <c r="B83" s="11"/>
      <c r="C83" s="11"/>
      <c r="D83" s="11"/>
      <c r="E83" s="11"/>
      <c r="F83" s="11"/>
      <c r="G83" s="23"/>
      <c r="H83" s="23"/>
      <c r="I83" s="11"/>
      <c r="J83" s="11"/>
      <c r="K83" s="11"/>
      <c r="L83" s="22" t="str">
        <f>IF(COUNTA(A83:K83)=0,"",IF(A83="","Add ID; ","")&amp;IF(AND(A83&lt;&gt;"",COUNTIF(DecisionsTable[Decision ID],A83)&gt;1),"Duplicate ID; ","")&amp;IF(B83="","Add claim link; ",IF(COUNTIF(ClaimsTable[Claim ID],B83)=0,"Unknown claim; ",""))&amp;IF(C83="","Select decision; ","")&amp;IF(D83="","Record basis; ","")&amp;IF(F83="","Assign decision owner; ","")&amp;IF(G83="","Set decision date; ","")&amp;IF(H83="","Set next review; ","")&amp;IF(I83="","Set triggers; ","")&amp;IF(AND(OR(C83="Proceed with conditions",C83="Restrict"),E83=""),"State conditions; ","")&amp;IF(AND(J83&lt;&gt;"",K83=""),"Explain fresh checking; ","")&amp;IF((SUMIFS(DecisionFindingLinks[Link issues (auto)],DecisionFindingLinks[Decision ID],A83)+SUMIFS(DecisionSupportLinks[Link issues (auto)],DecisionSupportLinks[Decision ID],A83))&gt;0,"Resolve decision links; ",""))</f>
      </c>
      <c r="M83" s="22" t="str">
        <f>IF(OR(A83="",COUNTIFS(DecisionFindingLinks[Decision ID],A83,DecisionFindingLinks[Finding ID],"&lt;&gt;")=0),"",INDEX(DecisionFindingLinks[Linked findings (auto)],MATCH(A83&amp;"__"&amp;COUNTIFS(DecisionFindingLinks[Decision ID],A83,DecisionFindingLinks[Finding ID],"&lt;&gt;"),DecisionFindingLinks[Decision link key (auto)],0)))</f>
      </c>
      <c r="N83" s="22" t="str">
        <f>IF(OR(A83="",COUNTIFS(DecisionSupportLinks[Decision ID],A83,DecisionSupportLinks[Record type],"Evidence",DecisionSupportLinks[Record ID],"&lt;&gt;")=0),"",INDEX(DecisionSupportLinks[Linked IDs (auto)],MATCH(A83&amp;"__Evidence__"&amp;COUNTIFS(DecisionSupportLinks[Decision ID],A83,DecisionSupportLinks[Record type],"Evidence",DecisionSupportLinks[Record ID],"&lt;&gt;"),DecisionSupportLinks[Decision link key (auto)],0)))</f>
      </c>
      <c r="O83" s="22" t="str">
        <f>IF(OR(A83="",COUNTIFS(DecisionSupportLinks[Decision ID],A83,DecisionSupportLinks[Record type],"Test",DecisionSupportLinks[Record ID],"&lt;&gt;")=0),"",INDEX(DecisionSupportLinks[Linked IDs (auto)],MATCH(A83&amp;"__Test__"&amp;COUNTIFS(DecisionSupportLinks[Decision ID],A83,DecisionSupportLinks[Record type],"Test",DecisionSupportLinks[Record ID],"&lt;&gt;"),DecisionSupportLinks[Decision link key (auto)],0)))</f>
      </c>
    </row>
    <row r="84" ht="46" customHeight="1">
      <c r="A84" s="11"/>
      <c r="B84" s="11"/>
      <c r="C84" s="11"/>
      <c r="D84" s="11"/>
      <c r="E84" s="11"/>
      <c r="F84" s="11"/>
      <c r="G84" s="23"/>
      <c r="H84" s="23"/>
      <c r="I84" s="11"/>
      <c r="J84" s="11"/>
      <c r="K84" s="11"/>
      <c r="L84" s="22" t="str">
        <f>IF(COUNTA(A84:K84)=0,"",IF(A84="","Add ID; ","")&amp;IF(AND(A84&lt;&gt;"",COUNTIF(DecisionsTable[Decision ID],A84)&gt;1),"Duplicate ID; ","")&amp;IF(B84="","Add claim link; ",IF(COUNTIF(ClaimsTable[Claim ID],B84)=0,"Unknown claim; ",""))&amp;IF(C84="","Select decision; ","")&amp;IF(D84="","Record basis; ","")&amp;IF(F84="","Assign decision owner; ","")&amp;IF(G84="","Set decision date; ","")&amp;IF(H84="","Set next review; ","")&amp;IF(I84="","Set triggers; ","")&amp;IF(AND(OR(C84="Proceed with conditions",C84="Restrict"),E84=""),"State conditions; ","")&amp;IF(AND(J84&lt;&gt;"",K84=""),"Explain fresh checking; ","")&amp;IF((SUMIFS(DecisionFindingLinks[Link issues (auto)],DecisionFindingLinks[Decision ID],A84)+SUMIFS(DecisionSupportLinks[Link issues (auto)],DecisionSupportLinks[Decision ID],A84))&gt;0,"Resolve decision links; ",""))</f>
      </c>
      <c r="M84" s="22" t="str">
        <f>IF(OR(A84="",COUNTIFS(DecisionFindingLinks[Decision ID],A84,DecisionFindingLinks[Finding ID],"&lt;&gt;")=0),"",INDEX(DecisionFindingLinks[Linked findings (auto)],MATCH(A84&amp;"__"&amp;COUNTIFS(DecisionFindingLinks[Decision ID],A84,DecisionFindingLinks[Finding ID],"&lt;&gt;"),DecisionFindingLinks[Decision link key (auto)],0)))</f>
      </c>
      <c r="N84" s="22" t="str">
        <f>IF(OR(A84="",COUNTIFS(DecisionSupportLinks[Decision ID],A84,DecisionSupportLinks[Record type],"Evidence",DecisionSupportLinks[Record ID],"&lt;&gt;")=0),"",INDEX(DecisionSupportLinks[Linked IDs (auto)],MATCH(A84&amp;"__Evidence__"&amp;COUNTIFS(DecisionSupportLinks[Decision ID],A84,DecisionSupportLinks[Record type],"Evidence",DecisionSupportLinks[Record ID],"&lt;&gt;"),DecisionSupportLinks[Decision link key (auto)],0)))</f>
      </c>
      <c r="O84" s="22" t="str">
        <f>IF(OR(A84="",COUNTIFS(DecisionSupportLinks[Decision ID],A84,DecisionSupportLinks[Record type],"Test",DecisionSupportLinks[Record ID],"&lt;&gt;")=0),"",INDEX(DecisionSupportLinks[Linked IDs (auto)],MATCH(A84&amp;"__Test__"&amp;COUNTIFS(DecisionSupportLinks[Decision ID],A84,DecisionSupportLinks[Record type],"Test",DecisionSupportLinks[Record ID],"&lt;&gt;"),DecisionSupportLinks[Decision link key (auto)],0)))</f>
      </c>
    </row>
    <row r="85" ht="46" customHeight="1">
      <c r="A85" s="11"/>
      <c r="B85" s="11"/>
      <c r="C85" s="11"/>
      <c r="D85" s="11"/>
      <c r="E85" s="11"/>
      <c r="F85" s="11"/>
      <c r="G85" s="23"/>
      <c r="H85" s="23"/>
      <c r="I85" s="11"/>
      <c r="J85" s="11"/>
      <c r="K85" s="11"/>
      <c r="L85" s="22" t="str">
        <f>IF(COUNTA(A85:K85)=0,"",IF(A85="","Add ID; ","")&amp;IF(AND(A85&lt;&gt;"",COUNTIF(DecisionsTable[Decision ID],A85)&gt;1),"Duplicate ID; ","")&amp;IF(B85="","Add claim link; ",IF(COUNTIF(ClaimsTable[Claim ID],B85)=0,"Unknown claim; ",""))&amp;IF(C85="","Select decision; ","")&amp;IF(D85="","Record basis; ","")&amp;IF(F85="","Assign decision owner; ","")&amp;IF(G85="","Set decision date; ","")&amp;IF(H85="","Set next review; ","")&amp;IF(I85="","Set triggers; ","")&amp;IF(AND(OR(C85="Proceed with conditions",C85="Restrict"),E85=""),"State conditions; ","")&amp;IF(AND(J85&lt;&gt;"",K85=""),"Explain fresh checking; ","")&amp;IF((SUMIFS(DecisionFindingLinks[Link issues (auto)],DecisionFindingLinks[Decision ID],A85)+SUMIFS(DecisionSupportLinks[Link issues (auto)],DecisionSupportLinks[Decision ID],A85))&gt;0,"Resolve decision links; ",""))</f>
      </c>
      <c r="M85" s="22" t="str">
        <f>IF(OR(A85="",COUNTIFS(DecisionFindingLinks[Decision ID],A85,DecisionFindingLinks[Finding ID],"&lt;&gt;")=0),"",INDEX(DecisionFindingLinks[Linked findings (auto)],MATCH(A85&amp;"__"&amp;COUNTIFS(DecisionFindingLinks[Decision ID],A85,DecisionFindingLinks[Finding ID],"&lt;&gt;"),DecisionFindingLinks[Decision link key (auto)],0)))</f>
      </c>
      <c r="N85" s="22" t="str">
        <f>IF(OR(A85="",COUNTIFS(DecisionSupportLinks[Decision ID],A85,DecisionSupportLinks[Record type],"Evidence",DecisionSupportLinks[Record ID],"&lt;&gt;")=0),"",INDEX(DecisionSupportLinks[Linked IDs (auto)],MATCH(A85&amp;"__Evidence__"&amp;COUNTIFS(DecisionSupportLinks[Decision ID],A85,DecisionSupportLinks[Record type],"Evidence",DecisionSupportLinks[Record ID],"&lt;&gt;"),DecisionSupportLinks[Decision link key (auto)],0)))</f>
      </c>
      <c r="O85" s="22" t="str">
        <f>IF(OR(A85="",COUNTIFS(DecisionSupportLinks[Decision ID],A85,DecisionSupportLinks[Record type],"Test",DecisionSupportLinks[Record ID],"&lt;&gt;")=0),"",INDEX(DecisionSupportLinks[Linked IDs (auto)],MATCH(A85&amp;"__Test__"&amp;COUNTIFS(DecisionSupportLinks[Decision ID],A85,DecisionSupportLinks[Record type],"Test",DecisionSupportLinks[Record ID],"&lt;&gt;"),DecisionSupportLinks[Decision link key (auto)],0)))</f>
      </c>
    </row>
    <row r="86" ht="46" customHeight="1">
      <c r="A86" s="11"/>
      <c r="B86" s="11"/>
      <c r="C86" s="11"/>
      <c r="D86" s="11"/>
      <c r="E86" s="11"/>
      <c r="F86" s="11"/>
      <c r="G86" s="23"/>
      <c r="H86" s="23"/>
      <c r="I86" s="11"/>
      <c r="J86" s="11"/>
      <c r="K86" s="11"/>
      <c r="L86" s="22" t="str">
        <f>IF(COUNTA(A86:K86)=0,"",IF(A86="","Add ID; ","")&amp;IF(AND(A86&lt;&gt;"",COUNTIF(DecisionsTable[Decision ID],A86)&gt;1),"Duplicate ID; ","")&amp;IF(B86="","Add claim link; ",IF(COUNTIF(ClaimsTable[Claim ID],B86)=0,"Unknown claim; ",""))&amp;IF(C86="","Select decision; ","")&amp;IF(D86="","Record basis; ","")&amp;IF(F86="","Assign decision owner; ","")&amp;IF(G86="","Set decision date; ","")&amp;IF(H86="","Set next review; ","")&amp;IF(I86="","Set triggers; ","")&amp;IF(AND(OR(C86="Proceed with conditions",C86="Restrict"),E86=""),"State conditions; ","")&amp;IF(AND(J86&lt;&gt;"",K86=""),"Explain fresh checking; ","")&amp;IF((SUMIFS(DecisionFindingLinks[Link issues (auto)],DecisionFindingLinks[Decision ID],A86)+SUMIFS(DecisionSupportLinks[Link issues (auto)],DecisionSupportLinks[Decision ID],A86))&gt;0,"Resolve decision links; ",""))</f>
      </c>
      <c r="M86" s="22" t="str">
        <f>IF(OR(A86="",COUNTIFS(DecisionFindingLinks[Decision ID],A86,DecisionFindingLinks[Finding ID],"&lt;&gt;")=0),"",INDEX(DecisionFindingLinks[Linked findings (auto)],MATCH(A86&amp;"__"&amp;COUNTIFS(DecisionFindingLinks[Decision ID],A86,DecisionFindingLinks[Finding ID],"&lt;&gt;"),DecisionFindingLinks[Decision link key (auto)],0)))</f>
      </c>
      <c r="N86" s="22" t="str">
        <f>IF(OR(A86="",COUNTIFS(DecisionSupportLinks[Decision ID],A86,DecisionSupportLinks[Record type],"Evidence",DecisionSupportLinks[Record ID],"&lt;&gt;")=0),"",INDEX(DecisionSupportLinks[Linked IDs (auto)],MATCH(A86&amp;"__Evidence__"&amp;COUNTIFS(DecisionSupportLinks[Decision ID],A86,DecisionSupportLinks[Record type],"Evidence",DecisionSupportLinks[Record ID],"&lt;&gt;"),DecisionSupportLinks[Decision link key (auto)],0)))</f>
      </c>
      <c r="O86" s="22" t="str">
        <f>IF(OR(A86="",COUNTIFS(DecisionSupportLinks[Decision ID],A86,DecisionSupportLinks[Record type],"Test",DecisionSupportLinks[Record ID],"&lt;&gt;")=0),"",INDEX(DecisionSupportLinks[Linked IDs (auto)],MATCH(A86&amp;"__Test__"&amp;COUNTIFS(DecisionSupportLinks[Decision ID],A86,DecisionSupportLinks[Record type],"Test",DecisionSupportLinks[Record ID],"&lt;&gt;"),DecisionSupportLinks[Decision link key (auto)],0)))</f>
      </c>
    </row>
    <row r="87" ht="46" customHeight="1">
      <c r="A87" s="11"/>
      <c r="B87" s="11"/>
      <c r="C87" s="11"/>
      <c r="D87" s="11"/>
      <c r="E87" s="11"/>
      <c r="F87" s="11"/>
      <c r="G87" s="23"/>
      <c r="H87" s="23"/>
      <c r="I87" s="11"/>
      <c r="J87" s="11"/>
      <c r="K87" s="11"/>
      <c r="L87" s="22" t="str">
        <f>IF(COUNTA(A87:K87)=0,"",IF(A87="","Add ID; ","")&amp;IF(AND(A87&lt;&gt;"",COUNTIF(DecisionsTable[Decision ID],A87)&gt;1),"Duplicate ID; ","")&amp;IF(B87="","Add claim link; ",IF(COUNTIF(ClaimsTable[Claim ID],B87)=0,"Unknown claim; ",""))&amp;IF(C87="","Select decision; ","")&amp;IF(D87="","Record basis; ","")&amp;IF(F87="","Assign decision owner; ","")&amp;IF(G87="","Set decision date; ","")&amp;IF(H87="","Set next review; ","")&amp;IF(I87="","Set triggers; ","")&amp;IF(AND(OR(C87="Proceed with conditions",C87="Restrict"),E87=""),"State conditions; ","")&amp;IF(AND(J87&lt;&gt;"",K87=""),"Explain fresh checking; ","")&amp;IF((SUMIFS(DecisionFindingLinks[Link issues (auto)],DecisionFindingLinks[Decision ID],A87)+SUMIFS(DecisionSupportLinks[Link issues (auto)],DecisionSupportLinks[Decision ID],A87))&gt;0,"Resolve decision links; ",""))</f>
      </c>
      <c r="M87" s="22" t="str">
        <f>IF(OR(A87="",COUNTIFS(DecisionFindingLinks[Decision ID],A87,DecisionFindingLinks[Finding ID],"&lt;&gt;")=0),"",INDEX(DecisionFindingLinks[Linked findings (auto)],MATCH(A87&amp;"__"&amp;COUNTIFS(DecisionFindingLinks[Decision ID],A87,DecisionFindingLinks[Finding ID],"&lt;&gt;"),DecisionFindingLinks[Decision link key (auto)],0)))</f>
      </c>
      <c r="N87" s="22" t="str">
        <f>IF(OR(A87="",COUNTIFS(DecisionSupportLinks[Decision ID],A87,DecisionSupportLinks[Record type],"Evidence",DecisionSupportLinks[Record ID],"&lt;&gt;")=0),"",INDEX(DecisionSupportLinks[Linked IDs (auto)],MATCH(A87&amp;"__Evidence__"&amp;COUNTIFS(DecisionSupportLinks[Decision ID],A87,DecisionSupportLinks[Record type],"Evidence",DecisionSupportLinks[Record ID],"&lt;&gt;"),DecisionSupportLinks[Decision link key (auto)],0)))</f>
      </c>
      <c r="O87" s="22" t="str">
        <f>IF(OR(A87="",COUNTIFS(DecisionSupportLinks[Decision ID],A87,DecisionSupportLinks[Record type],"Test",DecisionSupportLinks[Record ID],"&lt;&gt;")=0),"",INDEX(DecisionSupportLinks[Linked IDs (auto)],MATCH(A87&amp;"__Test__"&amp;COUNTIFS(DecisionSupportLinks[Decision ID],A87,DecisionSupportLinks[Record type],"Test",DecisionSupportLinks[Record ID],"&lt;&gt;"),DecisionSupportLinks[Decision link key (auto)],0)))</f>
      </c>
    </row>
    <row r="88" ht="46" customHeight="1">
      <c r="A88" s="11"/>
      <c r="B88" s="11"/>
      <c r="C88" s="11"/>
      <c r="D88" s="11"/>
      <c r="E88" s="11"/>
      <c r="F88" s="11"/>
      <c r="G88" s="23"/>
      <c r="H88" s="23"/>
      <c r="I88" s="11"/>
      <c r="J88" s="11"/>
      <c r="K88" s="11"/>
      <c r="L88" s="22" t="str">
        <f>IF(COUNTA(A88:K88)=0,"",IF(A88="","Add ID; ","")&amp;IF(AND(A88&lt;&gt;"",COUNTIF(DecisionsTable[Decision ID],A88)&gt;1),"Duplicate ID; ","")&amp;IF(B88="","Add claim link; ",IF(COUNTIF(ClaimsTable[Claim ID],B88)=0,"Unknown claim; ",""))&amp;IF(C88="","Select decision; ","")&amp;IF(D88="","Record basis; ","")&amp;IF(F88="","Assign decision owner; ","")&amp;IF(G88="","Set decision date; ","")&amp;IF(H88="","Set next review; ","")&amp;IF(I88="","Set triggers; ","")&amp;IF(AND(OR(C88="Proceed with conditions",C88="Restrict"),E88=""),"State conditions; ","")&amp;IF(AND(J88&lt;&gt;"",K88=""),"Explain fresh checking; ","")&amp;IF((SUMIFS(DecisionFindingLinks[Link issues (auto)],DecisionFindingLinks[Decision ID],A88)+SUMIFS(DecisionSupportLinks[Link issues (auto)],DecisionSupportLinks[Decision ID],A88))&gt;0,"Resolve decision links; ",""))</f>
      </c>
      <c r="M88" s="22" t="str">
        <f>IF(OR(A88="",COUNTIFS(DecisionFindingLinks[Decision ID],A88,DecisionFindingLinks[Finding ID],"&lt;&gt;")=0),"",INDEX(DecisionFindingLinks[Linked findings (auto)],MATCH(A88&amp;"__"&amp;COUNTIFS(DecisionFindingLinks[Decision ID],A88,DecisionFindingLinks[Finding ID],"&lt;&gt;"),DecisionFindingLinks[Decision link key (auto)],0)))</f>
      </c>
      <c r="N88" s="22" t="str">
        <f>IF(OR(A88="",COUNTIFS(DecisionSupportLinks[Decision ID],A88,DecisionSupportLinks[Record type],"Evidence",DecisionSupportLinks[Record ID],"&lt;&gt;")=0),"",INDEX(DecisionSupportLinks[Linked IDs (auto)],MATCH(A88&amp;"__Evidence__"&amp;COUNTIFS(DecisionSupportLinks[Decision ID],A88,DecisionSupportLinks[Record type],"Evidence",DecisionSupportLinks[Record ID],"&lt;&gt;"),DecisionSupportLinks[Decision link key (auto)],0)))</f>
      </c>
      <c r="O88" s="22" t="str">
        <f>IF(OR(A88="",COUNTIFS(DecisionSupportLinks[Decision ID],A88,DecisionSupportLinks[Record type],"Test",DecisionSupportLinks[Record ID],"&lt;&gt;")=0),"",INDEX(DecisionSupportLinks[Linked IDs (auto)],MATCH(A88&amp;"__Test__"&amp;COUNTIFS(DecisionSupportLinks[Decision ID],A88,DecisionSupportLinks[Record type],"Test",DecisionSupportLinks[Record ID],"&lt;&gt;"),DecisionSupportLinks[Decision link key (auto)],0)))</f>
      </c>
    </row>
    <row r="89" ht="46" customHeight="1">
      <c r="A89" s="11"/>
      <c r="B89" s="11"/>
      <c r="C89" s="11"/>
      <c r="D89" s="11"/>
      <c r="E89" s="11"/>
      <c r="F89" s="11"/>
      <c r="G89" s="23"/>
      <c r="H89" s="23"/>
      <c r="I89" s="11"/>
      <c r="J89" s="11"/>
      <c r="K89" s="11"/>
      <c r="L89" s="22" t="str">
        <f>IF(COUNTA(A89:K89)=0,"",IF(A89="","Add ID; ","")&amp;IF(AND(A89&lt;&gt;"",COUNTIF(DecisionsTable[Decision ID],A89)&gt;1),"Duplicate ID; ","")&amp;IF(B89="","Add claim link; ",IF(COUNTIF(ClaimsTable[Claim ID],B89)=0,"Unknown claim; ",""))&amp;IF(C89="","Select decision; ","")&amp;IF(D89="","Record basis; ","")&amp;IF(F89="","Assign decision owner; ","")&amp;IF(G89="","Set decision date; ","")&amp;IF(H89="","Set next review; ","")&amp;IF(I89="","Set triggers; ","")&amp;IF(AND(OR(C89="Proceed with conditions",C89="Restrict"),E89=""),"State conditions; ","")&amp;IF(AND(J89&lt;&gt;"",K89=""),"Explain fresh checking; ","")&amp;IF((SUMIFS(DecisionFindingLinks[Link issues (auto)],DecisionFindingLinks[Decision ID],A89)+SUMIFS(DecisionSupportLinks[Link issues (auto)],DecisionSupportLinks[Decision ID],A89))&gt;0,"Resolve decision links; ",""))</f>
      </c>
      <c r="M89" s="22" t="str">
        <f>IF(OR(A89="",COUNTIFS(DecisionFindingLinks[Decision ID],A89,DecisionFindingLinks[Finding ID],"&lt;&gt;")=0),"",INDEX(DecisionFindingLinks[Linked findings (auto)],MATCH(A89&amp;"__"&amp;COUNTIFS(DecisionFindingLinks[Decision ID],A89,DecisionFindingLinks[Finding ID],"&lt;&gt;"),DecisionFindingLinks[Decision link key (auto)],0)))</f>
      </c>
      <c r="N89" s="22" t="str">
        <f>IF(OR(A89="",COUNTIFS(DecisionSupportLinks[Decision ID],A89,DecisionSupportLinks[Record type],"Evidence",DecisionSupportLinks[Record ID],"&lt;&gt;")=0),"",INDEX(DecisionSupportLinks[Linked IDs (auto)],MATCH(A89&amp;"__Evidence__"&amp;COUNTIFS(DecisionSupportLinks[Decision ID],A89,DecisionSupportLinks[Record type],"Evidence",DecisionSupportLinks[Record ID],"&lt;&gt;"),DecisionSupportLinks[Decision link key (auto)],0)))</f>
      </c>
      <c r="O89" s="22" t="str">
        <f>IF(OR(A89="",COUNTIFS(DecisionSupportLinks[Decision ID],A89,DecisionSupportLinks[Record type],"Test",DecisionSupportLinks[Record ID],"&lt;&gt;")=0),"",INDEX(DecisionSupportLinks[Linked IDs (auto)],MATCH(A89&amp;"__Test__"&amp;COUNTIFS(DecisionSupportLinks[Decision ID],A89,DecisionSupportLinks[Record type],"Test",DecisionSupportLinks[Record ID],"&lt;&gt;"),DecisionSupportLinks[Decision link key (auto)],0)))</f>
      </c>
    </row>
    <row r="90" ht="46" customHeight="1">
      <c r="A90" s="11"/>
      <c r="B90" s="11"/>
      <c r="C90" s="11"/>
      <c r="D90" s="11"/>
      <c r="E90" s="11"/>
      <c r="F90" s="11"/>
      <c r="G90" s="23"/>
      <c r="H90" s="23"/>
      <c r="I90" s="11"/>
      <c r="J90" s="11"/>
      <c r="K90" s="11"/>
      <c r="L90" s="22" t="str">
        <f>IF(COUNTA(A90:K90)=0,"",IF(A90="","Add ID; ","")&amp;IF(AND(A90&lt;&gt;"",COUNTIF(DecisionsTable[Decision ID],A90)&gt;1),"Duplicate ID; ","")&amp;IF(B90="","Add claim link; ",IF(COUNTIF(ClaimsTable[Claim ID],B90)=0,"Unknown claim; ",""))&amp;IF(C90="","Select decision; ","")&amp;IF(D90="","Record basis; ","")&amp;IF(F90="","Assign decision owner; ","")&amp;IF(G90="","Set decision date; ","")&amp;IF(H90="","Set next review; ","")&amp;IF(I90="","Set triggers; ","")&amp;IF(AND(OR(C90="Proceed with conditions",C90="Restrict"),E90=""),"State conditions; ","")&amp;IF(AND(J90&lt;&gt;"",K90=""),"Explain fresh checking; ","")&amp;IF((SUMIFS(DecisionFindingLinks[Link issues (auto)],DecisionFindingLinks[Decision ID],A90)+SUMIFS(DecisionSupportLinks[Link issues (auto)],DecisionSupportLinks[Decision ID],A90))&gt;0,"Resolve decision links; ",""))</f>
      </c>
      <c r="M90" s="22" t="str">
        <f>IF(OR(A90="",COUNTIFS(DecisionFindingLinks[Decision ID],A90,DecisionFindingLinks[Finding ID],"&lt;&gt;")=0),"",INDEX(DecisionFindingLinks[Linked findings (auto)],MATCH(A90&amp;"__"&amp;COUNTIFS(DecisionFindingLinks[Decision ID],A90,DecisionFindingLinks[Finding ID],"&lt;&gt;"),DecisionFindingLinks[Decision link key (auto)],0)))</f>
      </c>
      <c r="N90" s="22" t="str">
        <f>IF(OR(A90="",COUNTIFS(DecisionSupportLinks[Decision ID],A90,DecisionSupportLinks[Record type],"Evidence",DecisionSupportLinks[Record ID],"&lt;&gt;")=0),"",INDEX(DecisionSupportLinks[Linked IDs (auto)],MATCH(A90&amp;"__Evidence__"&amp;COUNTIFS(DecisionSupportLinks[Decision ID],A90,DecisionSupportLinks[Record type],"Evidence",DecisionSupportLinks[Record ID],"&lt;&gt;"),DecisionSupportLinks[Decision link key (auto)],0)))</f>
      </c>
      <c r="O90" s="22" t="str">
        <f>IF(OR(A90="",COUNTIFS(DecisionSupportLinks[Decision ID],A90,DecisionSupportLinks[Record type],"Test",DecisionSupportLinks[Record ID],"&lt;&gt;")=0),"",INDEX(DecisionSupportLinks[Linked IDs (auto)],MATCH(A90&amp;"__Test__"&amp;COUNTIFS(DecisionSupportLinks[Decision ID],A90,DecisionSupportLinks[Record type],"Test",DecisionSupportLinks[Record ID],"&lt;&gt;"),DecisionSupportLinks[Decision link key (auto)],0)))</f>
      </c>
    </row>
    <row r="91" ht="46" customHeight="1">
      <c r="A91" s="11"/>
      <c r="B91" s="11"/>
      <c r="C91" s="11"/>
      <c r="D91" s="11"/>
      <c r="E91" s="11"/>
      <c r="F91" s="11"/>
      <c r="G91" s="23"/>
      <c r="H91" s="23"/>
      <c r="I91" s="11"/>
      <c r="J91" s="11"/>
      <c r="K91" s="11"/>
      <c r="L91" s="22" t="str">
        <f>IF(COUNTA(A91:K91)=0,"",IF(A91="","Add ID; ","")&amp;IF(AND(A91&lt;&gt;"",COUNTIF(DecisionsTable[Decision ID],A91)&gt;1),"Duplicate ID; ","")&amp;IF(B91="","Add claim link; ",IF(COUNTIF(ClaimsTable[Claim ID],B91)=0,"Unknown claim; ",""))&amp;IF(C91="","Select decision; ","")&amp;IF(D91="","Record basis; ","")&amp;IF(F91="","Assign decision owner; ","")&amp;IF(G91="","Set decision date; ","")&amp;IF(H91="","Set next review; ","")&amp;IF(I91="","Set triggers; ","")&amp;IF(AND(OR(C91="Proceed with conditions",C91="Restrict"),E91=""),"State conditions; ","")&amp;IF(AND(J91&lt;&gt;"",K91=""),"Explain fresh checking; ","")&amp;IF((SUMIFS(DecisionFindingLinks[Link issues (auto)],DecisionFindingLinks[Decision ID],A91)+SUMIFS(DecisionSupportLinks[Link issues (auto)],DecisionSupportLinks[Decision ID],A91))&gt;0,"Resolve decision links; ",""))</f>
      </c>
      <c r="M91" s="22" t="str">
        <f>IF(OR(A91="",COUNTIFS(DecisionFindingLinks[Decision ID],A91,DecisionFindingLinks[Finding ID],"&lt;&gt;")=0),"",INDEX(DecisionFindingLinks[Linked findings (auto)],MATCH(A91&amp;"__"&amp;COUNTIFS(DecisionFindingLinks[Decision ID],A91,DecisionFindingLinks[Finding ID],"&lt;&gt;"),DecisionFindingLinks[Decision link key (auto)],0)))</f>
      </c>
      <c r="N91" s="22" t="str">
        <f>IF(OR(A91="",COUNTIFS(DecisionSupportLinks[Decision ID],A91,DecisionSupportLinks[Record type],"Evidence",DecisionSupportLinks[Record ID],"&lt;&gt;")=0),"",INDEX(DecisionSupportLinks[Linked IDs (auto)],MATCH(A91&amp;"__Evidence__"&amp;COUNTIFS(DecisionSupportLinks[Decision ID],A91,DecisionSupportLinks[Record type],"Evidence",DecisionSupportLinks[Record ID],"&lt;&gt;"),DecisionSupportLinks[Decision link key (auto)],0)))</f>
      </c>
      <c r="O91" s="22" t="str">
        <f>IF(OR(A91="",COUNTIFS(DecisionSupportLinks[Decision ID],A91,DecisionSupportLinks[Record type],"Test",DecisionSupportLinks[Record ID],"&lt;&gt;")=0),"",INDEX(DecisionSupportLinks[Linked IDs (auto)],MATCH(A91&amp;"__Test__"&amp;COUNTIFS(DecisionSupportLinks[Decision ID],A91,DecisionSupportLinks[Record type],"Test",DecisionSupportLinks[Record ID],"&lt;&gt;"),DecisionSupportLinks[Decision link key (auto)],0)))</f>
      </c>
    </row>
    <row r="92" ht="46" customHeight="1">
      <c r="A92" s="11"/>
      <c r="B92" s="11"/>
      <c r="C92" s="11"/>
      <c r="D92" s="11"/>
      <c r="E92" s="11"/>
      <c r="F92" s="11"/>
      <c r="G92" s="23"/>
      <c r="H92" s="23"/>
      <c r="I92" s="11"/>
      <c r="J92" s="11"/>
      <c r="K92" s="11"/>
      <c r="L92" s="22" t="str">
        <f>IF(COUNTA(A92:K92)=0,"",IF(A92="","Add ID; ","")&amp;IF(AND(A92&lt;&gt;"",COUNTIF(DecisionsTable[Decision ID],A92)&gt;1),"Duplicate ID; ","")&amp;IF(B92="","Add claim link; ",IF(COUNTIF(ClaimsTable[Claim ID],B92)=0,"Unknown claim; ",""))&amp;IF(C92="","Select decision; ","")&amp;IF(D92="","Record basis; ","")&amp;IF(F92="","Assign decision owner; ","")&amp;IF(G92="","Set decision date; ","")&amp;IF(H92="","Set next review; ","")&amp;IF(I92="","Set triggers; ","")&amp;IF(AND(OR(C92="Proceed with conditions",C92="Restrict"),E92=""),"State conditions; ","")&amp;IF(AND(J92&lt;&gt;"",K92=""),"Explain fresh checking; ","")&amp;IF((SUMIFS(DecisionFindingLinks[Link issues (auto)],DecisionFindingLinks[Decision ID],A92)+SUMIFS(DecisionSupportLinks[Link issues (auto)],DecisionSupportLinks[Decision ID],A92))&gt;0,"Resolve decision links; ",""))</f>
      </c>
      <c r="M92" s="22" t="str">
        <f>IF(OR(A92="",COUNTIFS(DecisionFindingLinks[Decision ID],A92,DecisionFindingLinks[Finding ID],"&lt;&gt;")=0),"",INDEX(DecisionFindingLinks[Linked findings (auto)],MATCH(A92&amp;"__"&amp;COUNTIFS(DecisionFindingLinks[Decision ID],A92,DecisionFindingLinks[Finding ID],"&lt;&gt;"),DecisionFindingLinks[Decision link key (auto)],0)))</f>
      </c>
      <c r="N92" s="22" t="str">
        <f>IF(OR(A92="",COUNTIFS(DecisionSupportLinks[Decision ID],A92,DecisionSupportLinks[Record type],"Evidence",DecisionSupportLinks[Record ID],"&lt;&gt;")=0),"",INDEX(DecisionSupportLinks[Linked IDs (auto)],MATCH(A92&amp;"__Evidence__"&amp;COUNTIFS(DecisionSupportLinks[Decision ID],A92,DecisionSupportLinks[Record type],"Evidence",DecisionSupportLinks[Record ID],"&lt;&gt;"),DecisionSupportLinks[Decision link key (auto)],0)))</f>
      </c>
      <c r="O92" s="22" t="str">
        <f>IF(OR(A92="",COUNTIFS(DecisionSupportLinks[Decision ID],A92,DecisionSupportLinks[Record type],"Test",DecisionSupportLinks[Record ID],"&lt;&gt;")=0),"",INDEX(DecisionSupportLinks[Linked IDs (auto)],MATCH(A92&amp;"__Test__"&amp;COUNTIFS(DecisionSupportLinks[Decision ID],A92,DecisionSupportLinks[Record type],"Test",DecisionSupportLinks[Record ID],"&lt;&gt;"),DecisionSupportLinks[Decision link key (auto)],0)))</f>
      </c>
    </row>
    <row r="93" ht="46" customHeight="1">
      <c r="A93" s="11"/>
      <c r="B93" s="11"/>
      <c r="C93" s="11"/>
      <c r="D93" s="11"/>
      <c r="E93" s="11"/>
      <c r="F93" s="11"/>
      <c r="G93" s="23"/>
      <c r="H93" s="23"/>
      <c r="I93" s="11"/>
      <c r="J93" s="11"/>
      <c r="K93" s="11"/>
      <c r="L93" s="22" t="str">
        <f>IF(COUNTA(A93:K93)=0,"",IF(A93="","Add ID; ","")&amp;IF(AND(A93&lt;&gt;"",COUNTIF(DecisionsTable[Decision ID],A93)&gt;1),"Duplicate ID; ","")&amp;IF(B93="","Add claim link; ",IF(COUNTIF(ClaimsTable[Claim ID],B93)=0,"Unknown claim; ",""))&amp;IF(C93="","Select decision; ","")&amp;IF(D93="","Record basis; ","")&amp;IF(F93="","Assign decision owner; ","")&amp;IF(G93="","Set decision date; ","")&amp;IF(H93="","Set next review; ","")&amp;IF(I93="","Set triggers; ","")&amp;IF(AND(OR(C93="Proceed with conditions",C93="Restrict"),E93=""),"State conditions; ","")&amp;IF(AND(J93&lt;&gt;"",K93=""),"Explain fresh checking; ","")&amp;IF((SUMIFS(DecisionFindingLinks[Link issues (auto)],DecisionFindingLinks[Decision ID],A93)+SUMIFS(DecisionSupportLinks[Link issues (auto)],DecisionSupportLinks[Decision ID],A93))&gt;0,"Resolve decision links; ",""))</f>
      </c>
      <c r="M93" s="22" t="str">
        <f>IF(OR(A93="",COUNTIFS(DecisionFindingLinks[Decision ID],A93,DecisionFindingLinks[Finding ID],"&lt;&gt;")=0),"",INDEX(DecisionFindingLinks[Linked findings (auto)],MATCH(A93&amp;"__"&amp;COUNTIFS(DecisionFindingLinks[Decision ID],A93,DecisionFindingLinks[Finding ID],"&lt;&gt;"),DecisionFindingLinks[Decision link key (auto)],0)))</f>
      </c>
      <c r="N93" s="22" t="str">
        <f>IF(OR(A93="",COUNTIFS(DecisionSupportLinks[Decision ID],A93,DecisionSupportLinks[Record type],"Evidence",DecisionSupportLinks[Record ID],"&lt;&gt;")=0),"",INDEX(DecisionSupportLinks[Linked IDs (auto)],MATCH(A93&amp;"__Evidence__"&amp;COUNTIFS(DecisionSupportLinks[Decision ID],A93,DecisionSupportLinks[Record type],"Evidence",DecisionSupportLinks[Record ID],"&lt;&gt;"),DecisionSupportLinks[Decision link key (auto)],0)))</f>
      </c>
      <c r="O93" s="22" t="str">
        <f>IF(OR(A93="",COUNTIFS(DecisionSupportLinks[Decision ID],A93,DecisionSupportLinks[Record type],"Test",DecisionSupportLinks[Record ID],"&lt;&gt;")=0),"",INDEX(DecisionSupportLinks[Linked IDs (auto)],MATCH(A93&amp;"__Test__"&amp;COUNTIFS(DecisionSupportLinks[Decision ID],A93,DecisionSupportLinks[Record type],"Test",DecisionSupportLinks[Record ID],"&lt;&gt;"),DecisionSupportLinks[Decision link key (auto)],0)))</f>
      </c>
    </row>
    <row r="94" ht="46" customHeight="1">
      <c r="A94" s="11"/>
      <c r="B94" s="11"/>
      <c r="C94" s="11"/>
      <c r="D94" s="11"/>
      <c r="E94" s="11"/>
      <c r="F94" s="11"/>
      <c r="G94" s="23"/>
      <c r="H94" s="23"/>
      <c r="I94" s="11"/>
      <c r="J94" s="11"/>
      <c r="K94" s="11"/>
      <c r="L94" s="22" t="str">
        <f>IF(COUNTA(A94:K94)=0,"",IF(A94="","Add ID; ","")&amp;IF(AND(A94&lt;&gt;"",COUNTIF(DecisionsTable[Decision ID],A94)&gt;1),"Duplicate ID; ","")&amp;IF(B94="","Add claim link; ",IF(COUNTIF(ClaimsTable[Claim ID],B94)=0,"Unknown claim; ",""))&amp;IF(C94="","Select decision; ","")&amp;IF(D94="","Record basis; ","")&amp;IF(F94="","Assign decision owner; ","")&amp;IF(G94="","Set decision date; ","")&amp;IF(H94="","Set next review; ","")&amp;IF(I94="","Set triggers; ","")&amp;IF(AND(OR(C94="Proceed with conditions",C94="Restrict"),E94=""),"State conditions; ","")&amp;IF(AND(J94&lt;&gt;"",K94=""),"Explain fresh checking; ","")&amp;IF((SUMIFS(DecisionFindingLinks[Link issues (auto)],DecisionFindingLinks[Decision ID],A94)+SUMIFS(DecisionSupportLinks[Link issues (auto)],DecisionSupportLinks[Decision ID],A94))&gt;0,"Resolve decision links; ",""))</f>
      </c>
      <c r="M94" s="22" t="str">
        <f>IF(OR(A94="",COUNTIFS(DecisionFindingLinks[Decision ID],A94,DecisionFindingLinks[Finding ID],"&lt;&gt;")=0),"",INDEX(DecisionFindingLinks[Linked findings (auto)],MATCH(A94&amp;"__"&amp;COUNTIFS(DecisionFindingLinks[Decision ID],A94,DecisionFindingLinks[Finding ID],"&lt;&gt;"),DecisionFindingLinks[Decision link key (auto)],0)))</f>
      </c>
      <c r="N94" s="22" t="str">
        <f>IF(OR(A94="",COUNTIFS(DecisionSupportLinks[Decision ID],A94,DecisionSupportLinks[Record type],"Evidence",DecisionSupportLinks[Record ID],"&lt;&gt;")=0),"",INDEX(DecisionSupportLinks[Linked IDs (auto)],MATCH(A94&amp;"__Evidence__"&amp;COUNTIFS(DecisionSupportLinks[Decision ID],A94,DecisionSupportLinks[Record type],"Evidence",DecisionSupportLinks[Record ID],"&lt;&gt;"),DecisionSupportLinks[Decision link key (auto)],0)))</f>
      </c>
      <c r="O94" s="22" t="str">
        <f>IF(OR(A94="",COUNTIFS(DecisionSupportLinks[Decision ID],A94,DecisionSupportLinks[Record type],"Test",DecisionSupportLinks[Record ID],"&lt;&gt;")=0),"",INDEX(DecisionSupportLinks[Linked IDs (auto)],MATCH(A94&amp;"__Test__"&amp;COUNTIFS(DecisionSupportLinks[Decision ID],A94,DecisionSupportLinks[Record type],"Test",DecisionSupportLinks[Record ID],"&lt;&gt;"),DecisionSupportLinks[Decision link key (auto)],0)))</f>
      </c>
    </row>
    <row r="95" ht="46" customHeight="1">
      <c r="A95" s="11"/>
      <c r="B95" s="11"/>
      <c r="C95" s="11"/>
      <c r="D95" s="11"/>
      <c r="E95" s="11"/>
      <c r="F95" s="11"/>
      <c r="G95" s="23"/>
      <c r="H95" s="23"/>
      <c r="I95" s="11"/>
      <c r="J95" s="11"/>
      <c r="K95" s="11"/>
      <c r="L95" s="22" t="str">
        <f>IF(COUNTA(A95:K95)=0,"",IF(A95="","Add ID; ","")&amp;IF(AND(A95&lt;&gt;"",COUNTIF(DecisionsTable[Decision ID],A95)&gt;1),"Duplicate ID; ","")&amp;IF(B95="","Add claim link; ",IF(COUNTIF(ClaimsTable[Claim ID],B95)=0,"Unknown claim; ",""))&amp;IF(C95="","Select decision; ","")&amp;IF(D95="","Record basis; ","")&amp;IF(F95="","Assign decision owner; ","")&amp;IF(G95="","Set decision date; ","")&amp;IF(H95="","Set next review; ","")&amp;IF(I95="","Set triggers; ","")&amp;IF(AND(OR(C95="Proceed with conditions",C95="Restrict"),E95=""),"State conditions; ","")&amp;IF(AND(J95&lt;&gt;"",K95=""),"Explain fresh checking; ","")&amp;IF((SUMIFS(DecisionFindingLinks[Link issues (auto)],DecisionFindingLinks[Decision ID],A95)+SUMIFS(DecisionSupportLinks[Link issues (auto)],DecisionSupportLinks[Decision ID],A95))&gt;0,"Resolve decision links; ",""))</f>
      </c>
      <c r="M95" s="22" t="str">
        <f>IF(OR(A95="",COUNTIFS(DecisionFindingLinks[Decision ID],A95,DecisionFindingLinks[Finding ID],"&lt;&gt;")=0),"",INDEX(DecisionFindingLinks[Linked findings (auto)],MATCH(A95&amp;"__"&amp;COUNTIFS(DecisionFindingLinks[Decision ID],A95,DecisionFindingLinks[Finding ID],"&lt;&gt;"),DecisionFindingLinks[Decision link key (auto)],0)))</f>
      </c>
      <c r="N95" s="22" t="str">
        <f>IF(OR(A95="",COUNTIFS(DecisionSupportLinks[Decision ID],A95,DecisionSupportLinks[Record type],"Evidence",DecisionSupportLinks[Record ID],"&lt;&gt;")=0),"",INDEX(DecisionSupportLinks[Linked IDs (auto)],MATCH(A95&amp;"__Evidence__"&amp;COUNTIFS(DecisionSupportLinks[Decision ID],A95,DecisionSupportLinks[Record type],"Evidence",DecisionSupportLinks[Record ID],"&lt;&gt;"),DecisionSupportLinks[Decision link key (auto)],0)))</f>
      </c>
      <c r="O95" s="22" t="str">
        <f>IF(OR(A95="",COUNTIFS(DecisionSupportLinks[Decision ID],A95,DecisionSupportLinks[Record type],"Test",DecisionSupportLinks[Record ID],"&lt;&gt;")=0),"",INDEX(DecisionSupportLinks[Linked IDs (auto)],MATCH(A95&amp;"__Test__"&amp;COUNTIFS(DecisionSupportLinks[Decision ID],A95,DecisionSupportLinks[Record type],"Test",DecisionSupportLinks[Record ID],"&lt;&gt;"),DecisionSupportLinks[Decision link key (auto)],0)))</f>
      </c>
    </row>
    <row r="96" ht="46" customHeight="1">
      <c r="A96" s="11"/>
      <c r="B96" s="11"/>
      <c r="C96" s="11"/>
      <c r="D96" s="11"/>
      <c r="E96" s="11"/>
      <c r="F96" s="11"/>
      <c r="G96" s="23"/>
      <c r="H96" s="23"/>
      <c r="I96" s="11"/>
      <c r="J96" s="11"/>
      <c r="K96" s="11"/>
      <c r="L96" s="22" t="str">
        <f>IF(COUNTA(A96:K96)=0,"",IF(A96="","Add ID; ","")&amp;IF(AND(A96&lt;&gt;"",COUNTIF(DecisionsTable[Decision ID],A96)&gt;1),"Duplicate ID; ","")&amp;IF(B96="","Add claim link; ",IF(COUNTIF(ClaimsTable[Claim ID],B96)=0,"Unknown claim; ",""))&amp;IF(C96="","Select decision; ","")&amp;IF(D96="","Record basis; ","")&amp;IF(F96="","Assign decision owner; ","")&amp;IF(G96="","Set decision date; ","")&amp;IF(H96="","Set next review; ","")&amp;IF(I96="","Set triggers; ","")&amp;IF(AND(OR(C96="Proceed with conditions",C96="Restrict"),E96=""),"State conditions; ","")&amp;IF(AND(J96&lt;&gt;"",K96=""),"Explain fresh checking; ","")&amp;IF((SUMIFS(DecisionFindingLinks[Link issues (auto)],DecisionFindingLinks[Decision ID],A96)+SUMIFS(DecisionSupportLinks[Link issues (auto)],DecisionSupportLinks[Decision ID],A96))&gt;0,"Resolve decision links; ",""))</f>
      </c>
      <c r="M96" s="22" t="str">
        <f>IF(OR(A96="",COUNTIFS(DecisionFindingLinks[Decision ID],A96,DecisionFindingLinks[Finding ID],"&lt;&gt;")=0),"",INDEX(DecisionFindingLinks[Linked findings (auto)],MATCH(A96&amp;"__"&amp;COUNTIFS(DecisionFindingLinks[Decision ID],A96,DecisionFindingLinks[Finding ID],"&lt;&gt;"),DecisionFindingLinks[Decision link key (auto)],0)))</f>
      </c>
      <c r="N96" s="22" t="str">
        <f>IF(OR(A96="",COUNTIFS(DecisionSupportLinks[Decision ID],A96,DecisionSupportLinks[Record type],"Evidence",DecisionSupportLinks[Record ID],"&lt;&gt;")=0),"",INDEX(DecisionSupportLinks[Linked IDs (auto)],MATCH(A96&amp;"__Evidence__"&amp;COUNTIFS(DecisionSupportLinks[Decision ID],A96,DecisionSupportLinks[Record type],"Evidence",DecisionSupportLinks[Record ID],"&lt;&gt;"),DecisionSupportLinks[Decision link key (auto)],0)))</f>
      </c>
      <c r="O96" s="22" t="str">
        <f>IF(OR(A96="",COUNTIFS(DecisionSupportLinks[Decision ID],A96,DecisionSupportLinks[Record type],"Test",DecisionSupportLinks[Record ID],"&lt;&gt;")=0),"",INDEX(DecisionSupportLinks[Linked IDs (auto)],MATCH(A96&amp;"__Test__"&amp;COUNTIFS(DecisionSupportLinks[Decision ID],A96,DecisionSupportLinks[Record type],"Test",DecisionSupportLinks[Record ID],"&lt;&gt;"),DecisionSupportLinks[Decision link key (auto)],0)))</f>
      </c>
    </row>
    <row r="97" ht="46" customHeight="1">
      <c r="A97" s="11"/>
      <c r="B97" s="11"/>
      <c r="C97" s="11"/>
      <c r="D97" s="11"/>
      <c r="E97" s="11"/>
      <c r="F97" s="11"/>
      <c r="G97" s="23"/>
      <c r="H97" s="23"/>
      <c r="I97" s="11"/>
      <c r="J97" s="11"/>
      <c r="K97" s="11"/>
      <c r="L97" s="22" t="str">
        <f>IF(COUNTA(A97:K97)=0,"",IF(A97="","Add ID; ","")&amp;IF(AND(A97&lt;&gt;"",COUNTIF(DecisionsTable[Decision ID],A97)&gt;1),"Duplicate ID; ","")&amp;IF(B97="","Add claim link; ",IF(COUNTIF(ClaimsTable[Claim ID],B97)=0,"Unknown claim; ",""))&amp;IF(C97="","Select decision; ","")&amp;IF(D97="","Record basis; ","")&amp;IF(F97="","Assign decision owner; ","")&amp;IF(G97="","Set decision date; ","")&amp;IF(H97="","Set next review; ","")&amp;IF(I97="","Set triggers; ","")&amp;IF(AND(OR(C97="Proceed with conditions",C97="Restrict"),E97=""),"State conditions; ","")&amp;IF(AND(J97&lt;&gt;"",K97=""),"Explain fresh checking; ","")&amp;IF((SUMIFS(DecisionFindingLinks[Link issues (auto)],DecisionFindingLinks[Decision ID],A97)+SUMIFS(DecisionSupportLinks[Link issues (auto)],DecisionSupportLinks[Decision ID],A97))&gt;0,"Resolve decision links; ",""))</f>
      </c>
      <c r="M97" s="22" t="str">
        <f>IF(OR(A97="",COUNTIFS(DecisionFindingLinks[Decision ID],A97,DecisionFindingLinks[Finding ID],"&lt;&gt;")=0),"",INDEX(DecisionFindingLinks[Linked findings (auto)],MATCH(A97&amp;"__"&amp;COUNTIFS(DecisionFindingLinks[Decision ID],A97,DecisionFindingLinks[Finding ID],"&lt;&gt;"),DecisionFindingLinks[Decision link key (auto)],0)))</f>
      </c>
      <c r="N97" s="22" t="str">
        <f>IF(OR(A97="",COUNTIFS(DecisionSupportLinks[Decision ID],A97,DecisionSupportLinks[Record type],"Evidence",DecisionSupportLinks[Record ID],"&lt;&gt;")=0),"",INDEX(DecisionSupportLinks[Linked IDs (auto)],MATCH(A97&amp;"__Evidence__"&amp;COUNTIFS(DecisionSupportLinks[Decision ID],A97,DecisionSupportLinks[Record type],"Evidence",DecisionSupportLinks[Record ID],"&lt;&gt;"),DecisionSupportLinks[Decision link key (auto)],0)))</f>
      </c>
      <c r="O97" s="22" t="str">
        <f>IF(OR(A97="",COUNTIFS(DecisionSupportLinks[Decision ID],A97,DecisionSupportLinks[Record type],"Test",DecisionSupportLinks[Record ID],"&lt;&gt;")=0),"",INDEX(DecisionSupportLinks[Linked IDs (auto)],MATCH(A97&amp;"__Test__"&amp;COUNTIFS(DecisionSupportLinks[Decision ID],A97,DecisionSupportLinks[Record type],"Test",DecisionSupportLinks[Record ID],"&lt;&gt;"),DecisionSupportLinks[Decision link key (auto)],0)))</f>
      </c>
    </row>
    <row r="98" ht="46" customHeight="1">
      <c r="A98" s="11"/>
      <c r="B98" s="11"/>
      <c r="C98" s="11"/>
      <c r="D98" s="11"/>
      <c r="E98" s="11"/>
      <c r="F98" s="11"/>
      <c r="G98" s="23"/>
      <c r="H98" s="23"/>
      <c r="I98" s="11"/>
      <c r="J98" s="11"/>
      <c r="K98" s="11"/>
      <c r="L98" s="22" t="str">
        <f>IF(COUNTA(A98:K98)=0,"",IF(A98="","Add ID; ","")&amp;IF(AND(A98&lt;&gt;"",COUNTIF(DecisionsTable[Decision ID],A98)&gt;1),"Duplicate ID; ","")&amp;IF(B98="","Add claim link; ",IF(COUNTIF(ClaimsTable[Claim ID],B98)=0,"Unknown claim; ",""))&amp;IF(C98="","Select decision; ","")&amp;IF(D98="","Record basis; ","")&amp;IF(F98="","Assign decision owner; ","")&amp;IF(G98="","Set decision date; ","")&amp;IF(H98="","Set next review; ","")&amp;IF(I98="","Set triggers; ","")&amp;IF(AND(OR(C98="Proceed with conditions",C98="Restrict"),E98=""),"State conditions; ","")&amp;IF(AND(J98&lt;&gt;"",K98=""),"Explain fresh checking; ","")&amp;IF((SUMIFS(DecisionFindingLinks[Link issues (auto)],DecisionFindingLinks[Decision ID],A98)+SUMIFS(DecisionSupportLinks[Link issues (auto)],DecisionSupportLinks[Decision ID],A98))&gt;0,"Resolve decision links; ",""))</f>
      </c>
      <c r="M98" s="22" t="str">
        <f>IF(OR(A98="",COUNTIFS(DecisionFindingLinks[Decision ID],A98,DecisionFindingLinks[Finding ID],"&lt;&gt;")=0),"",INDEX(DecisionFindingLinks[Linked findings (auto)],MATCH(A98&amp;"__"&amp;COUNTIFS(DecisionFindingLinks[Decision ID],A98,DecisionFindingLinks[Finding ID],"&lt;&gt;"),DecisionFindingLinks[Decision link key (auto)],0)))</f>
      </c>
      <c r="N98" s="22" t="str">
        <f>IF(OR(A98="",COUNTIFS(DecisionSupportLinks[Decision ID],A98,DecisionSupportLinks[Record type],"Evidence",DecisionSupportLinks[Record ID],"&lt;&gt;")=0),"",INDEX(DecisionSupportLinks[Linked IDs (auto)],MATCH(A98&amp;"__Evidence__"&amp;COUNTIFS(DecisionSupportLinks[Decision ID],A98,DecisionSupportLinks[Record type],"Evidence",DecisionSupportLinks[Record ID],"&lt;&gt;"),DecisionSupportLinks[Decision link key (auto)],0)))</f>
      </c>
      <c r="O98" s="22" t="str">
        <f>IF(OR(A98="",COUNTIFS(DecisionSupportLinks[Decision ID],A98,DecisionSupportLinks[Record type],"Test",DecisionSupportLinks[Record ID],"&lt;&gt;")=0),"",INDEX(DecisionSupportLinks[Linked IDs (auto)],MATCH(A98&amp;"__Test__"&amp;COUNTIFS(DecisionSupportLinks[Decision ID],A98,DecisionSupportLinks[Record type],"Test",DecisionSupportLinks[Record ID],"&lt;&gt;"),DecisionSupportLinks[Decision link key (auto)],0)))</f>
      </c>
    </row>
    <row r="99" ht="46" customHeight="1">
      <c r="A99" s="11"/>
      <c r="B99" s="11"/>
      <c r="C99" s="11"/>
      <c r="D99" s="11"/>
      <c r="E99" s="11"/>
      <c r="F99" s="11"/>
      <c r="G99" s="23"/>
      <c r="H99" s="23"/>
      <c r="I99" s="11"/>
      <c r="J99" s="11"/>
      <c r="K99" s="11"/>
      <c r="L99" s="22" t="str">
        <f>IF(COUNTA(A99:K99)=0,"",IF(A99="","Add ID; ","")&amp;IF(AND(A99&lt;&gt;"",COUNTIF(DecisionsTable[Decision ID],A99)&gt;1),"Duplicate ID; ","")&amp;IF(B99="","Add claim link; ",IF(COUNTIF(ClaimsTable[Claim ID],B99)=0,"Unknown claim; ",""))&amp;IF(C99="","Select decision; ","")&amp;IF(D99="","Record basis; ","")&amp;IF(F99="","Assign decision owner; ","")&amp;IF(G99="","Set decision date; ","")&amp;IF(H99="","Set next review; ","")&amp;IF(I99="","Set triggers; ","")&amp;IF(AND(OR(C99="Proceed with conditions",C99="Restrict"),E99=""),"State conditions; ","")&amp;IF(AND(J99&lt;&gt;"",K99=""),"Explain fresh checking; ","")&amp;IF((SUMIFS(DecisionFindingLinks[Link issues (auto)],DecisionFindingLinks[Decision ID],A99)+SUMIFS(DecisionSupportLinks[Link issues (auto)],DecisionSupportLinks[Decision ID],A99))&gt;0,"Resolve decision links; ",""))</f>
      </c>
      <c r="M99" s="22" t="str">
        <f>IF(OR(A99="",COUNTIFS(DecisionFindingLinks[Decision ID],A99,DecisionFindingLinks[Finding ID],"&lt;&gt;")=0),"",INDEX(DecisionFindingLinks[Linked findings (auto)],MATCH(A99&amp;"__"&amp;COUNTIFS(DecisionFindingLinks[Decision ID],A99,DecisionFindingLinks[Finding ID],"&lt;&gt;"),DecisionFindingLinks[Decision link key (auto)],0)))</f>
      </c>
      <c r="N99" s="22" t="str">
        <f>IF(OR(A99="",COUNTIFS(DecisionSupportLinks[Decision ID],A99,DecisionSupportLinks[Record type],"Evidence",DecisionSupportLinks[Record ID],"&lt;&gt;")=0),"",INDEX(DecisionSupportLinks[Linked IDs (auto)],MATCH(A99&amp;"__Evidence__"&amp;COUNTIFS(DecisionSupportLinks[Decision ID],A99,DecisionSupportLinks[Record type],"Evidence",DecisionSupportLinks[Record ID],"&lt;&gt;"),DecisionSupportLinks[Decision link key (auto)],0)))</f>
      </c>
      <c r="O99" s="22" t="str">
        <f>IF(OR(A99="",COUNTIFS(DecisionSupportLinks[Decision ID],A99,DecisionSupportLinks[Record type],"Test",DecisionSupportLinks[Record ID],"&lt;&gt;")=0),"",INDEX(DecisionSupportLinks[Linked IDs (auto)],MATCH(A99&amp;"__Test__"&amp;COUNTIFS(DecisionSupportLinks[Decision ID],A99,DecisionSupportLinks[Record type],"Test",DecisionSupportLinks[Record ID],"&lt;&gt;"),DecisionSupportLinks[Decision link key (auto)],0)))</f>
      </c>
    </row>
    <row r="100" ht="46" customHeight="1">
      <c r="A100" s="11"/>
      <c r="B100" s="11"/>
      <c r="C100" s="11"/>
      <c r="D100" s="11"/>
      <c r="E100" s="11"/>
      <c r="F100" s="11"/>
      <c r="G100" s="23"/>
      <c r="H100" s="23"/>
      <c r="I100" s="11"/>
      <c r="J100" s="11"/>
      <c r="K100" s="11"/>
      <c r="L100" s="22" t="str">
        <f>IF(COUNTA(A100:K100)=0,"",IF(A100="","Add ID; ","")&amp;IF(AND(A100&lt;&gt;"",COUNTIF(DecisionsTable[Decision ID],A100)&gt;1),"Duplicate ID; ","")&amp;IF(B100="","Add claim link; ",IF(COUNTIF(ClaimsTable[Claim ID],B100)=0,"Unknown claim; ",""))&amp;IF(C100="","Select decision; ","")&amp;IF(D100="","Record basis; ","")&amp;IF(F100="","Assign decision owner; ","")&amp;IF(G100="","Set decision date; ","")&amp;IF(H100="","Set next review; ","")&amp;IF(I100="","Set triggers; ","")&amp;IF(AND(OR(C100="Proceed with conditions",C100="Restrict"),E100=""),"State conditions; ","")&amp;IF(AND(J100&lt;&gt;"",K100=""),"Explain fresh checking; ","")&amp;IF((SUMIFS(DecisionFindingLinks[Link issues (auto)],DecisionFindingLinks[Decision ID],A100)+SUMIFS(DecisionSupportLinks[Link issues (auto)],DecisionSupportLinks[Decision ID],A100))&gt;0,"Resolve decision links; ",""))</f>
      </c>
      <c r="M100" s="22" t="str">
        <f>IF(OR(A100="",COUNTIFS(DecisionFindingLinks[Decision ID],A100,DecisionFindingLinks[Finding ID],"&lt;&gt;")=0),"",INDEX(DecisionFindingLinks[Linked findings (auto)],MATCH(A100&amp;"__"&amp;COUNTIFS(DecisionFindingLinks[Decision ID],A100,DecisionFindingLinks[Finding ID],"&lt;&gt;"),DecisionFindingLinks[Decision link key (auto)],0)))</f>
      </c>
      <c r="N100" s="22" t="str">
        <f>IF(OR(A100="",COUNTIFS(DecisionSupportLinks[Decision ID],A100,DecisionSupportLinks[Record type],"Evidence",DecisionSupportLinks[Record ID],"&lt;&gt;")=0),"",INDEX(DecisionSupportLinks[Linked IDs (auto)],MATCH(A100&amp;"__Evidence__"&amp;COUNTIFS(DecisionSupportLinks[Decision ID],A100,DecisionSupportLinks[Record type],"Evidence",DecisionSupportLinks[Record ID],"&lt;&gt;"),DecisionSupportLinks[Decision link key (auto)],0)))</f>
      </c>
      <c r="O100" s="22" t="str">
        <f>IF(OR(A100="",COUNTIFS(DecisionSupportLinks[Decision ID],A100,DecisionSupportLinks[Record type],"Test",DecisionSupportLinks[Record ID],"&lt;&gt;")=0),"",INDEX(DecisionSupportLinks[Linked IDs (auto)],MATCH(A100&amp;"__Test__"&amp;COUNTIFS(DecisionSupportLinks[Decision ID],A100,DecisionSupportLinks[Record type],"Test",DecisionSupportLinks[Record ID],"&lt;&gt;"),DecisionSupportLinks[Decision link key (auto)],0)))</f>
      </c>
    </row>
    <row r="101" ht="46" customHeight="1">
      <c r="A101" s="11"/>
      <c r="B101" s="11"/>
      <c r="C101" s="11"/>
      <c r="D101" s="11"/>
      <c r="E101" s="11"/>
      <c r="F101" s="11"/>
      <c r="G101" s="23"/>
      <c r="H101" s="23"/>
      <c r="I101" s="11"/>
      <c r="J101" s="11"/>
      <c r="K101" s="11"/>
      <c r="L101" s="22" t="str">
        <f>IF(COUNTA(A101:K101)=0,"",IF(A101="","Add ID; ","")&amp;IF(AND(A101&lt;&gt;"",COUNTIF(DecisionsTable[Decision ID],A101)&gt;1),"Duplicate ID; ","")&amp;IF(B101="","Add claim link; ",IF(COUNTIF(ClaimsTable[Claim ID],B101)=0,"Unknown claim; ",""))&amp;IF(C101="","Select decision; ","")&amp;IF(D101="","Record basis; ","")&amp;IF(F101="","Assign decision owner; ","")&amp;IF(G101="","Set decision date; ","")&amp;IF(H101="","Set next review; ","")&amp;IF(I101="","Set triggers; ","")&amp;IF(AND(OR(C101="Proceed with conditions",C101="Restrict"),E101=""),"State conditions; ","")&amp;IF(AND(J101&lt;&gt;"",K101=""),"Explain fresh checking; ","")&amp;IF((SUMIFS(DecisionFindingLinks[Link issues (auto)],DecisionFindingLinks[Decision ID],A101)+SUMIFS(DecisionSupportLinks[Link issues (auto)],DecisionSupportLinks[Decision ID],A101))&gt;0,"Resolve decision links; ",""))</f>
      </c>
      <c r="M101" s="22" t="str">
        <f>IF(OR(A101="",COUNTIFS(DecisionFindingLinks[Decision ID],A101,DecisionFindingLinks[Finding ID],"&lt;&gt;")=0),"",INDEX(DecisionFindingLinks[Linked findings (auto)],MATCH(A101&amp;"__"&amp;COUNTIFS(DecisionFindingLinks[Decision ID],A101,DecisionFindingLinks[Finding ID],"&lt;&gt;"),DecisionFindingLinks[Decision link key (auto)],0)))</f>
      </c>
      <c r="N101" s="22" t="str">
        <f>IF(OR(A101="",COUNTIFS(DecisionSupportLinks[Decision ID],A101,DecisionSupportLinks[Record type],"Evidence",DecisionSupportLinks[Record ID],"&lt;&gt;")=0),"",INDEX(DecisionSupportLinks[Linked IDs (auto)],MATCH(A101&amp;"__Evidence__"&amp;COUNTIFS(DecisionSupportLinks[Decision ID],A101,DecisionSupportLinks[Record type],"Evidence",DecisionSupportLinks[Record ID],"&lt;&gt;"),DecisionSupportLinks[Decision link key (auto)],0)))</f>
      </c>
      <c r="O101" s="22" t="str">
        <f>IF(OR(A101="",COUNTIFS(DecisionSupportLinks[Decision ID],A101,DecisionSupportLinks[Record type],"Test",DecisionSupportLinks[Record ID],"&lt;&gt;")=0),"",INDEX(DecisionSupportLinks[Linked IDs (auto)],MATCH(A101&amp;"__Test__"&amp;COUNTIFS(DecisionSupportLinks[Decision ID],A101,DecisionSupportLinks[Record type],"Test",DecisionSupportLinks[Record ID],"&lt;&gt;"),DecisionSupportLinks[Decision link key (auto)],0)))</f>
      </c>
    </row>
    <row r="102" ht="46" customHeight="1">
      <c r="A102" s="11"/>
      <c r="B102" s="11"/>
      <c r="C102" s="11"/>
      <c r="D102" s="11"/>
      <c r="E102" s="11"/>
      <c r="F102" s="11"/>
      <c r="G102" s="23"/>
      <c r="H102" s="23"/>
      <c r="I102" s="11"/>
      <c r="J102" s="11"/>
      <c r="K102" s="11"/>
      <c r="L102" s="22" t="str">
        <f>IF(COUNTA(A102:K102)=0,"",IF(A102="","Add ID; ","")&amp;IF(AND(A102&lt;&gt;"",COUNTIF(DecisionsTable[Decision ID],A102)&gt;1),"Duplicate ID; ","")&amp;IF(B102="","Add claim link; ",IF(COUNTIF(ClaimsTable[Claim ID],B102)=0,"Unknown claim; ",""))&amp;IF(C102="","Select decision; ","")&amp;IF(D102="","Record basis; ","")&amp;IF(F102="","Assign decision owner; ","")&amp;IF(G102="","Set decision date; ","")&amp;IF(H102="","Set next review; ","")&amp;IF(I102="","Set triggers; ","")&amp;IF(AND(OR(C102="Proceed with conditions",C102="Restrict"),E102=""),"State conditions; ","")&amp;IF(AND(J102&lt;&gt;"",K102=""),"Explain fresh checking; ","")&amp;IF((SUMIFS(DecisionFindingLinks[Link issues (auto)],DecisionFindingLinks[Decision ID],A102)+SUMIFS(DecisionSupportLinks[Link issues (auto)],DecisionSupportLinks[Decision ID],A102))&gt;0,"Resolve decision links; ",""))</f>
      </c>
      <c r="M102" s="22" t="str">
        <f>IF(OR(A102="",COUNTIFS(DecisionFindingLinks[Decision ID],A102,DecisionFindingLinks[Finding ID],"&lt;&gt;")=0),"",INDEX(DecisionFindingLinks[Linked findings (auto)],MATCH(A102&amp;"__"&amp;COUNTIFS(DecisionFindingLinks[Decision ID],A102,DecisionFindingLinks[Finding ID],"&lt;&gt;"),DecisionFindingLinks[Decision link key (auto)],0)))</f>
      </c>
      <c r="N102" s="22" t="str">
        <f>IF(OR(A102="",COUNTIFS(DecisionSupportLinks[Decision ID],A102,DecisionSupportLinks[Record type],"Evidence",DecisionSupportLinks[Record ID],"&lt;&gt;")=0),"",INDEX(DecisionSupportLinks[Linked IDs (auto)],MATCH(A102&amp;"__Evidence__"&amp;COUNTIFS(DecisionSupportLinks[Decision ID],A102,DecisionSupportLinks[Record type],"Evidence",DecisionSupportLinks[Record ID],"&lt;&gt;"),DecisionSupportLinks[Decision link key (auto)],0)))</f>
      </c>
      <c r="O102" s="22" t="str">
        <f>IF(OR(A102="",COUNTIFS(DecisionSupportLinks[Decision ID],A102,DecisionSupportLinks[Record type],"Test",DecisionSupportLinks[Record ID],"&lt;&gt;")=0),"",INDEX(DecisionSupportLinks[Linked IDs (auto)],MATCH(A102&amp;"__Test__"&amp;COUNTIFS(DecisionSupportLinks[Decision ID],A102,DecisionSupportLinks[Record type],"Test",DecisionSupportLinks[Record ID],"&lt;&gt;"),DecisionSupportLinks[Decision link key (auto)],0)))</f>
      </c>
    </row>
    <row r="103" ht="46" customHeight="1">
      <c r="A103" s="11"/>
      <c r="B103" s="11"/>
      <c r="C103" s="11"/>
      <c r="D103" s="11"/>
      <c r="E103" s="11"/>
      <c r="F103" s="11"/>
      <c r="G103" s="23"/>
      <c r="H103" s="23"/>
      <c r="I103" s="11"/>
      <c r="J103" s="11"/>
      <c r="K103" s="11"/>
      <c r="L103" s="22" t="str">
        <f>IF(COUNTA(A103:K103)=0,"",IF(A103="","Add ID; ","")&amp;IF(AND(A103&lt;&gt;"",COUNTIF(DecisionsTable[Decision ID],A103)&gt;1),"Duplicate ID; ","")&amp;IF(B103="","Add claim link; ",IF(COUNTIF(ClaimsTable[Claim ID],B103)=0,"Unknown claim; ",""))&amp;IF(C103="","Select decision; ","")&amp;IF(D103="","Record basis; ","")&amp;IF(F103="","Assign decision owner; ","")&amp;IF(G103="","Set decision date; ","")&amp;IF(H103="","Set next review; ","")&amp;IF(I103="","Set triggers; ","")&amp;IF(AND(OR(C103="Proceed with conditions",C103="Restrict"),E103=""),"State conditions; ","")&amp;IF(AND(J103&lt;&gt;"",K103=""),"Explain fresh checking; ","")&amp;IF((SUMIFS(DecisionFindingLinks[Link issues (auto)],DecisionFindingLinks[Decision ID],A103)+SUMIFS(DecisionSupportLinks[Link issues (auto)],DecisionSupportLinks[Decision ID],A103))&gt;0,"Resolve decision links; ",""))</f>
      </c>
      <c r="M103" s="22" t="str">
        <f>IF(OR(A103="",COUNTIFS(DecisionFindingLinks[Decision ID],A103,DecisionFindingLinks[Finding ID],"&lt;&gt;")=0),"",INDEX(DecisionFindingLinks[Linked findings (auto)],MATCH(A103&amp;"__"&amp;COUNTIFS(DecisionFindingLinks[Decision ID],A103,DecisionFindingLinks[Finding ID],"&lt;&gt;"),DecisionFindingLinks[Decision link key (auto)],0)))</f>
      </c>
      <c r="N103" s="22" t="str">
        <f>IF(OR(A103="",COUNTIFS(DecisionSupportLinks[Decision ID],A103,DecisionSupportLinks[Record type],"Evidence",DecisionSupportLinks[Record ID],"&lt;&gt;")=0),"",INDEX(DecisionSupportLinks[Linked IDs (auto)],MATCH(A103&amp;"__Evidence__"&amp;COUNTIFS(DecisionSupportLinks[Decision ID],A103,DecisionSupportLinks[Record type],"Evidence",DecisionSupportLinks[Record ID],"&lt;&gt;"),DecisionSupportLinks[Decision link key (auto)],0)))</f>
      </c>
      <c r="O103" s="22" t="str">
        <f>IF(OR(A103="",COUNTIFS(DecisionSupportLinks[Decision ID],A103,DecisionSupportLinks[Record type],"Test",DecisionSupportLinks[Record ID],"&lt;&gt;")=0),"",INDEX(DecisionSupportLinks[Linked IDs (auto)],MATCH(A103&amp;"__Test__"&amp;COUNTIFS(DecisionSupportLinks[Decision ID],A103,DecisionSupportLinks[Record type],"Test",DecisionSupportLinks[Record ID],"&lt;&gt;"),DecisionSupportLinks[Decision link key (auto)],0)))</f>
      </c>
    </row>
    <row r="104" ht="46" customHeight="1">
      <c r="A104" s="11"/>
      <c r="B104" s="11"/>
      <c r="C104" s="11"/>
      <c r="D104" s="11"/>
      <c r="E104" s="11"/>
      <c r="F104" s="11"/>
      <c r="G104" s="23"/>
      <c r="H104" s="23"/>
      <c r="I104" s="11"/>
      <c r="J104" s="11"/>
      <c r="K104" s="11"/>
      <c r="L104" s="22" t="str">
        <f>IF(COUNTA(A104:K104)=0,"",IF(A104="","Add ID; ","")&amp;IF(AND(A104&lt;&gt;"",COUNTIF(DecisionsTable[Decision ID],A104)&gt;1),"Duplicate ID; ","")&amp;IF(B104="","Add claim link; ",IF(COUNTIF(ClaimsTable[Claim ID],B104)=0,"Unknown claim; ",""))&amp;IF(C104="","Select decision; ","")&amp;IF(D104="","Record basis; ","")&amp;IF(F104="","Assign decision owner; ","")&amp;IF(G104="","Set decision date; ","")&amp;IF(H104="","Set next review; ","")&amp;IF(I104="","Set triggers; ","")&amp;IF(AND(OR(C104="Proceed with conditions",C104="Restrict"),E104=""),"State conditions; ","")&amp;IF(AND(J104&lt;&gt;"",K104=""),"Explain fresh checking; ","")&amp;IF((SUMIFS(DecisionFindingLinks[Link issues (auto)],DecisionFindingLinks[Decision ID],A104)+SUMIFS(DecisionSupportLinks[Link issues (auto)],DecisionSupportLinks[Decision ID],A104))&gt;0,"Resolve decision links; ",""))</f>
      </c>
      <c r="M104" s="22" t="str">
        <f>IF(OR(A104="",COUNTIFS(DecisionFindingLinks[Decision ID],A104,DecisionFindingLinks[Finding ID],"&lt;&gt;")=0),"",INDEX(DecisionFindingLinks[Linked findings (auto)],MATCH(A104&amp;"__"&amp;COUNTIFS(DecisionFindingLinks[Decision ID],A104,DecisionFindingLinks[Finding ID],"&lt;&gt;"),DecisionFindingLinks[Decision link key (auto)],0)))</f>
      </c>
      <c r="N104" s="22" t="str">
        <f>IF(OR(A104="",COUNTIFS(DecisionSupportLinks[Decision ID],A104,DecisionSupportLinks[Record type],"Evidence",DecisionSupportLinks[Record ID],"&lt;&gt;")=0),"",INDEX(DecisionSupportLinks[Linked IDs (auto)],MATCH(A104&amp;"__Evidence__"&amp;COUNTIFS(DecisionSupportLinks[Decision ID],A104,DecisionSupportLinks[Record type],"Evidence",DecisionSupportLinks[Record ID],"&lt;&gt;"),DecisionSupportLinks[Decision link key (auto)],0)))</f>
      </c>
      <c r="O104" s="22" t="str">
        <f>IF(OR(A104="",COUNTIFS(DecisionSupportLinks[Decision ID],A104,DecisionSupportLinks[Record type],"Test",DecisionSupportLinks[Record ID],"&lt;&gt;")=0),"",INDEX(DecisionSupportLinks[Linked IDs (auto)],MATCH(A104&amp;"__Test__"&amp;COUNTIFS(DecisionSupportLinks[Decision ID],A104,DecisionSupportLinks[Record type],"Test",DecisionSupportLinks[Record ID],"&lt;&gt;"),DecisionSupportLinks[Decision link key (auto)],0)))</f>
      </c>
    </row>
    <row r="105" ht="46" customHeight="1">
      <c r="A105" s="11"/>
      <c r="B105" s="11"/>
      <c r="C105" s="11"/>
      <c r="D105" s="11"/>
      <c r="E105" s="11"/>
      <c r="F105" s="11"/>
      <c r="G105" s="23"/>
      <c r="H105" s="23"/>
      <c r="I105" s="11"/>
      <c r="J105" s="11"/>
      <c r="K105" s="11"/>
      <c r="L105" s="22" t="str">
        <f>IF(COUNTA(A105:K105)=0,"",IF(A105="","Add ID; ","")&amp;IF(AND(A105&lt;&gt;"",COUNTIF(DecisionsTable[Decision ID],A105)&gt;1),"Duplicate ID; ","")&amp;IF(B105="","Add claim link; ",IF(COUNTIF(ClaimsTable[Claim ID],B105)=0,"Unknown claim; ",""))&amp;IF(C105="","Select decision; ","")&amp;IF(D105="","Record basis; ","")&amp;IF(F105="","Assign decision owner; ","")&amp;IF(G105="","Set decision date; ","")&amp;IF(H105="","Set next review; ","")&amp;IF(I105="","Set triggers; ","")&amp;IF(AND(OR(C105="Proceed with conditions",C105="Restrict"),E105=""),"State conditions; ","")&amp;IF(AND(J105&lt;&gt;"",K105=""),"Explain fresh checking; ","")&amp;IF((SUMIFS(DecisionFindingLinks[Link issues (auto)],DecisionFindingLinks[Decision ID],A105)+SUMIFS(DecisionSupportLinks[Link issues (auto)],DecisionSupportLinks[Decision ID],A105))&gt;0,"Resolve decision links; ",""))</f>
      </c>
      <c r="M105" s="22" t="str">
        <f>IF(OR(A105="",COUNTIFS(DecisionFindingLinks[Decision ID],A105,DecisionFindingLinks[Finding ID],"&lt;&gt;")=0),"",INDEX(DecisionFindingLinks[Linked findings (auto)],MATCH(A105&amp;"__"&amp;COUNTIFS(DecisionFindingLinks[Decision ID],A105,DecisionFindingLinks[Finding ID],"&lt;&gt;"),DecisionFindingLinks[Decision link key (auto)],0)))</f>
      </c>
      <c r="N105" s="22" t="str">
        <f>IF(OR(A105="",COUNTIFS(DecisionSupportLinks[Decision ID],A105,DecisionSupportLinks[Record type],"Evidence",DecisionSupportLinks[Record ID],"&lt;&gt;")=0),"",INDEX(DecisionSupportLinks[Linked IDs (auto)],MATCH(A105&amp;"__Evidence__"&amp;COUNTIFS(DecisionSupportLinks[Decision ID],A105,DecisionSupportLinks[Record type],"Evidence",DecisionSupportLinks[Record ID],"&lt;&gt;"),DecisionSupportLinks[Decision link key (auto)],0)))</f>
      </c>
      <c r="O105" s="22" t="str">
        <f>IF(OR(A105="",COUNTIFS(DecisionSupportLinks[Decision ID],A105,DecisionSupportLinks[Record type],"Test",DecisionSupportLinks[Record ID],"&lt;&gt;")=0),"",INDEX(DecisionSupportLinks[Linked IDs (auto)],MATCH(A105&amp;"__Test__"&amp;COUNTIFS(DecisionSupportLinks[Decision ID],A105,DecisionSupportLinks[Record type],"Test",DecisionSupportLinks[Record ID],"&lt;&gt;"),DecisionSupportLinks[Decision link key (auto)],0)))</f>
      </c>
    </row>
    <row r="108">
      <c r="A108" s="40" t="str">
        <v>Back to Decisions</v>
      </c>
    </row>
    <row r="109" ht="34" customHeight="1">
      <c r="A109" s="13" t="str">
        <v>Finding links — one decision–finding pair per row</v>
      </c>
      <c r="B109" s="13"/>
      <c r="C109" s="13"/>
      <c r="D109" s="13"/>
      <c r="E109" s="13"/>
      <c r="F109" s="13"/>
      <c r="G109" s="13"/>
      <c r="H109" s="13"/>
    </row>
    <row r="110" ht="56" customHeight="1">
      <c r="A110" s="14" t="str">
        <v>Decision ID</v>
      </c>
      <c r="B110" s="14" t="str">
        <v>Finding ID</v>
      </c>
      <c r="C110" s="14" t="str">
        <v>Link role</v>
      </c>
      <c r="D110" s="14" t="str">
        <v>Record check (auto)</v>
      </c>
      <c r="E110" s="14" t="str">
        <v>Decision link number (auto)</v>
      </c>
      <c r="F110" s="14" t="str">
        <v>Decision link key (auto)</v>
      </c>
      <c r="G110" s="14" t="str">
        <v>Linked findings (auto)</v>
      </c>
      <c r="H110" s="14" t="str">
        <v>Link issues (auto)</v>
      </c>
    </row>
    <row r="111" ht="46" customHeight="1">
      <c r="A111" s="20"/>
      <c r="B111" s="20"/>
      <c r="C111" s="20"/>
      <c r="D111" s="33" t="str">
        <f>IF(COUNTA(A111:C111)=0,"",IF(A111="","Add decision link; ",IF(AND(COUNTIF(DecisionsTable[Decision ID],A111)=0,A111&lt;&gt;'Review Summary'!$B$6),"Unknown decision; ",""))&amp;IF(B111="","Add finding link; ",IF(COUNTIF(FindingsTable[Finding ID],B111)=0,"Unknown finding; ",""))&amp;IF(C111="","Set link role; ","")&amp;IF(AND(A111&lt;&gt;"",B111&lt;&gt;"",COUNTIFS(DecisionFindingLinks[Decision ID],A111,DecisionFindingLinks[Finding ID],B111)&gt;1),"Duplicate pair; ","")&amp;IF(COUNTIF(DecisionsTable[Decision ID],A111)=1,IF(COUNTIF(FindingsTable[Finding ID],B111)=1,IF(COUNTIFS(FindingsTable[Finding ID],B111,FindingsTable[Claim ID],INDEX(DecisionsTable[Claim ID],MATCH(A111,DecisionsTable[Decision ID],0)))=0,"Finding belongs to another claim; ",""),""),""))</f>
      </c>
      <c r="E111" s="32" t="str">
        <f>IF(OR(A111="",B111=""),"",COUNTIFS($A$111:A111,A111,$B$111:B111,"&lt;&gt;"))</f>
      </c>
      <c r="F111" s="32" t="str">
        <f>IF(E111="","",A111&amp;"__"&amp;E111)</f>
      </c>
      <c r="G111" s="32" t="str">
        <f>IF(E111="","",IF(E111=1,B111,INDEX($G$110:G110,MATCH(A111&amp;"__"&amp;(E111-1),$F$110:F110,0))&amp;", "&amp;B111))</f>
      </c>
      <c r="H111" s="32" t="str">
        <f>IF(COUNTA(A111:C111)=0,"",IF(D111="",0,1))</f>
      </c>
    </row>
    <row r="112" ht="46" customHeight="1">
      <c r="A112" s="20"/>
      <c r="B112" s="20"/>
      <c r="C112" s="20"/>
      <c r="D112" s="33" t="str">
        <f>IF(COUNTA(A112:C112)=0,"",IF(A112="","Add decision link; ",IF(AND(COUNTIF(DecisionsTable[Decision ID],A112)=0,A112&lt;&gt;'Review Summary'!$B$6),"Unknown decision; ",""))&amp;IF(B112="","Add finding link; ",IF(COUNTIF(FindingsTable[Finding ID],B112)=0,"Unknown finding; ",""))&amp;IF(C112="","Set link role; ","")&amp;IF(AND(A112&lt;&gt;"",B112&lt;&gt;"",COUNTIFS(DecisionFindingLinks[Decision ID],A112,DecisionFindingLinks[Finding ID],B112)&gt;1),"Duplicate pair; ","")&amp;IF(COUNTIF(DecisionsTable[Decision ID],A112)=1,IF(COUNTIF(FindingsTable[Finding ID],B112)=1,IF(COUNTIFS(FindingsTable[Finding ID],B112,FindingsTable[Claim ID],INDEX(DecisionsTable[Claim ID],MATCH(A112,DecisionsTable[Decision ID],0)))=0,"Finding belongs to another claim; ",""),""),""))</f>
      </c>
      <c r="E112" s="32" t="str">
        <f>IF(OR(A112="",B112=""),"",COUNTIFS($A$111:A112,A112,$B$111:B112,"&lt;&gt;"))</f>
      </c>
      <c r="F112" s="32" t="str">
        <f>IF(E112="","",A112&amp;"__"&amp;E112)</f>
      </c>
      <c r="G112" s="32" t="str">
        <f>IF(E112="","",IF(E112=1,B112,INDEX($G$110:G111,MATCH(A112&amp;"__"&amp;(E112-1),$F$110:F111,0))&amp;", "&amp;B112))</f>
      </c>
      <c r="H112" s="32" t="str">
        <f>IF(COUNTA(A112:C112)=0,"",IF(D112="",0,1))</f>
      </c>
    </row>
    <row r="113" ht="46" customHeight="1">
      <c r="A113" s="20"/>
      <c r="B113" s="20"/>
      <c r="C113" s="20"/>
      <c r="D113" s="33" t="str">
        <f>IF(COUNTA(A113:C113)=0,"",IF(A113="","Add decision link; ",IF(AND(COUNTIF(DecisionsTable[Decision ID],A113)=0,A113&lt;&gt;'Review Summary'!$B$6),"Unknown decision; ",""))&amp;IF(B113="","Add finding link; ",IF(COUNTIF(FindingsTable[Finding ID],B113)=0,"Unknown finding; ",""))&amp;IF(C113="","Set link role; ","")&amp;IF(AND(A113&lt;&gt;"",B113&lt;&gt;"",COUNTIFS(DecisionFindingLinks[Decision ID],A113,DecisionFindingLinks[Finding ID],B113)&gt;1),"Duplicate pair; ","")&amp;IF(COUNTIF(DecisionsTable[Decision ID],A113)=1,IF(COUNTIF(FindingsTable[Finding ID],B113)=1,IF(COUNTIFS(FindingsTable[Finding ID],B113,FindingsTable[Claim ID],INDEX(DecisionsTable[Claim ID],MATCH(A113,DecisionsTable[Decision ID],0)))=0,"Finding belongs to another claim; ",""),""),""))</f>
      </c>
      <c r="E113" s="32" t="str">
        <f>IF(OR(A113="",B113=""),"",COUNTIFS($A$111:A113,A113,$B$111:B113,"&lt;&gt;"))</f>
      </c>
      <c r="F113" s="32" t="str">
        <f>IF(E113="","",A113&amp;"__"&amp;E113)</f>
      </c>
      <c r="G113" s="32" t="str">
        <f>IF(E113="","",IF(E113=1,B113,INDEX($G$110:G112,MATCH(A113&amp;"__"&amp;(E113-1),$F$110:F112,0))&amp;", "&amp;B113))</f>
      </c>
      <c r="H113" s="32" t="str">
        <f>IF(COUNTA(A113:C113)=0,"",IF(D113="",0,1))</f>
      </c>
    </row>
    <row r="114" ht="46" customHeight="1">
      <c r="A114" s="20"/>
      <c r="B114" s="20"/>
      <c r="C114" s="20"/>
      <c r="D114" s="33" t="str">
        <f>IF(COUNTA(A114:C114)=0,"",IF(A114="","Add decision link; ",IF(AND(COUNTIF(DecisionsTable[Decision ID],A114)=0,A114&lt;&gt;'Review Summary'!$B$6),"Unknown decision; ",""))&amp;IF(B114="","Add finding link; ",IF(COUNTIF(FindingsTable[Finding ID],B114)=0,"Unknown finding; ",""))&amp;IF(C114="","Set link role; ","")&amp;IF(AND(A114&lt;&gt;"",B114&lt;&gt;"",COUNTIFS(DecisionFindingLinks[Decision ID],A114,DecisionFindingLinks[Finding ID],B114)&gt;1),"Duplicate pair; ","")&amp;IF(COUNTIF(DecisionsTable[Decision ID],A114)=1,IF(COUNTIF(FindingsTable[Finding ID],B114)=1,IF(COUNTIFS(FindingsTable[Finding ID],B114,FindingsTable[Claim ID],INDEX(DecisionsTable[Claim ID],MATCH(A114,DecisionsTable[Decision ID],0)))=0,"Finding belongs to another claim; ",""),""),""))</f>
      </c>
      <c r="E114" s="32" t="str">
        <f>IF(OR(A114="",B114=""),"",COUNTIFS($A$111:A114,A114,$B$111:B114,"&lt;&gt;"))</f>
      </c>
      <c r="F114" s="32" t="str">
        <f>IF(E114="","",A114&amp;"__"&amp;E114)</f>
      </c>
      <c r="G114" s="32" t="str">
        <f>IF(E114="","",IF(E114=1,B114,INDEX($G$110:G113,MATCH(A114&amp;"__"&amp;(E114-1),$F$110:F113,0))&amp;", "&amp;B114))</f>
      </c>
      <c r="H114" s="32" t="str">
        <f>IF(COUNTA(A114:C114)=0,"",IF(D114="",0,1))</f>
      </c>
    </row>
    <row r="115" ht="46" customHeight="1">
      <c r="A115" s="20"/>
      <c r="B115" s="20"/>
      <c r="C115" s="20"/>
      <c r="D115" s="33" t="str">
        <f>IF(COUNTA(A115:C115)=0,"",IF(A115="","Add decision link; ",IF(AND(COUNTIF(DecisionsTable[Decision ID],A115)=0,A115&lt;&gt;'Review Summary'!$B$6),"Unknown decision; ",""))&amp;IF(B115="","Add finding link; ",IF(COUNTIF(FindingsTable[Finding ID],B115)=0,"Unknown finding; ",""))&amp;IF(C115="","Set link role; ","")&amp;IF(AND(A115&lt;&gt;"",B115&lt;&gt;"",COUNTIFS(DecisionFindingLinks[Decision ID],A115,DecisionFindingLinks[Finding ID],B115)&gt;1),"Duplicate pair; ","")&amp;IF(COUNTIF(DecisionsTable[Decision ID],A115)=1,IF(COUNTIF(FindingsTable[Finding ID],B115)=1,IF(COUNTIFS(FindingsTable[Finding ID],B115,FindingsTable[Claim ID],INDEX(DecisionsTable[Claim ID],MATCH(A115,DecisionsTable[Decision ID],0)))=0,"Finding belongs to another claim; ",""),""),""))</f>
      </c>
      <c r="E115" s="32" t="str">
        <f>IF(OR(A115="",B115=""),"",COUNTIFS($A$111:A115,A115,$B$111:B115,"&lt;&gt;"))</f>
      </c>
      <c r="F115" s="32" t="str">
        <f>IF(E115="","",A115&amp;"__"&amp;E115)</f>
      </c>
      <c r="G115" s="32" t="str">
        <f>IF(E115="","",IF(E115=1,B115,INDEX($G$110:G114,MATCH(A115&amp;"__"&amp;(E115-1),$F$110:F114,0))&amp;", "&amp;B115))</f>
      </c>
      <c r="H115" s="32" t="str">
        <f>IF(COUNTA(A115:C115)=0,"",IF(D115="",0,1))</f>
      </c>
    </row>
    <row r="116" ht="46" customHeight="1">
      <c r="A116" s="20"/>
      <c r="B116" s="20"/>
      <c r="C116" s="20"/>
      <c r="D116" s="33" t="str">
        <f>IF(COUNTA(A116:C116)=0,"",IF(A116="","Add decision link; ",IF(AND(COUNTIF(DecisionsTable[Decision ID],A116)=0,A116&lt;&gt;'Review Summary'!$B$6),"Unknown decision; ",""))&amp;IF(B116="","Add finding link; ",IF(COUNTIF(FindingsTable[Finding ID],B116)=0,"Unknown finding; ",""))&amp;IF(C116="","Set link role; ","")&amp;IF(AND(A116&lt;&gt;"",B116&lt;&gt;"",COUNTIFS(DecisionFindingLinks[Decision ID],A116,DecisionFindingLinks[Finding ID],B116)&gt;1),"Duplicate pair; ","")&amp;IF(COUNTIF(DecisionsTable[Decision ID],A116)=1,IF(COUNTIF(FindingsTable[Finding ID],B116)=1,IF(COUNTIFS(FindingsTable[Finding ID],B116,FindingsTable[Claim ID],INDEX(DecisionsTable[Claim ID],MATCH(A116,DecisionsTable[Decision ID],0)))=0,"Finding belongs to another claim; ",""),""),""))</f>
      </c>
      <c r="E116" s="32" t="str">
        <f>IF(OR(A116="",B116=""),"",COUNTIFS($A$111:A116,A116,$B$111:B116,"&lt;&gt;"))</f>
      </c>
      <c r="F116" s="32" t="str">
        <f>IF(E116="","",A116&amp;"__"&amp;E116)</f>
      </c>
      <c r="G116" s="32" t="str">
        <f>IF(E116="","",IF(E116=1,B116,INDEX($G$110:G115,MATCH(A116&amp;"__"&amp;(E116-1),$F$110:F115,0))&amp;", "&amp;B116))</f>
      </c>
      <c r="H116" s="32" t="str">
        <f>IF(COUNTA(A116:C116)=0,"",IF(D116="",0,1))</f>
      </c>
    </row>
    <row r="117" ht="46" customHeight="1">
      <c r="A117" s="20"/>
      <c r="B117" s="20"/>
      <c r="C117" s="20"/>
      <c r="D117" s="33" t="str">
        <f>IF(COUNTA(A117:C117)=0,"",IF(A117="","Add decision link; ",IF(AND(COUNTIF(DecisionsTable[Decision ID],A117)=0,A117&lt;&gt;'Review Summary'!$B$6),"Unknown decision; ",""))&amp;IF(B117="","Add finding link; ",IF(COUNTIF(FindingsTable[Finding ID],B117)=0,"Unknown finding; ",""))&amp;IF(C117="","Set link role; ","")&amp;IF(AND(A117&lt;&gt;"",B117&lt;&gt;"",COUNTIFS(DecisionFindingLinks[Decision ID],A117,DecisionFindingLinks[Finding ID],B117)&gt;1),"Duplicate pair; ","")&amp;IF(COUNTIF(DecisionsTable[Decision ID],A117)=1,IF(COUNTIF(FindingsTable[Finding ID],B117)=1,IF(COUNTIFS(FindingsTable[Finding ID],B117,FindingsTable[Claim ID],INDEX(DecisionsTable[Claim ID],MATCH(A117,DecisionsTable[Decision ID],0)))=0,"Finding belongs to another claim; ",""),""),""))</f>
      </c>
      <c r="E117" s="32" t="str">
        <f>IF(OR(A117="",B117=""),"",COUNTIFS($A$111:A117,A117,$B$111:B117,"&lt;&gt;"))</f>
      </c>
      <c r="F117" s="32" t="str">
        <f>IF(E117="","",A117&amp;"__"&amp;E117)</f>
      </c>
      <c r="G117" s="32" t="str">
        <f>IF(E117="","",IF(E117=1,B117,INDEX($G$110:G116,MATCH(A117&amp;"__"&amp;(E117-1),$F$110:F116,0))&amp;", "&amp;B117))</f>
      </c>
      <c r="H117" s="32" t="str">
        <f>IF(COUNTA(A117:C117)=0,"",IF(D117="",0,1))</f>
      </c>
    </row>
    <row r="118" ht="46" customHeight="1">
      <c r="A118" s="20"/>
      <c r="B118" s="20"/>
      <c r="C118" s="20"/>
      <c r="D118" s="33" t="str">
        <f>IF(COUNTA(A118:C118)=0,"",IF(A118="","Add decision link; ",IF(AND(COUNTIF(DecisionsTable[Decision ID],A118)=0,A118&lt;&gt;'Review Summary'!$B$6),"Unknown decision; ",""))&amp;IF(B118="","Add finding link; ",IF(COUNTIF(FindingsTable[Finding ID],B118)=0,"Unknown finding; ",""))&amp;IF(C118="","Set link role; ","")&amp;IF(AND(A118&lt;&gt;"",B118&lt;&gt;"",COUNTIFS(DecisionFindingLinks[Decision ID],A118,DecisionFindingLinks[Finding ID],B118)&gt;1),"Duplicate pair; ","")&amp;IF(COUNTIF(DecisionsTable[Decision ID],A118)=1,IF(COUNTIF(FindingsTable[Finding ID],B118)=1,IF(COUNTIFS(FindingsTable[Finding ID],B118,FindingsTable[Claim ID],INDEX(DecisionsTable[Claim ID],MATCH(A118,DecisionsTable[Decision ID],0)))=0,"Finding belongs to another claim; ",""),""),""))</f>
      </c>
      <c r="E118" s="32" t="str">
        <f>IF(OR(A118="",B118=""),"",COUNTIFS($A$111:A118,A118,$B$111:B118,"&lt;&gt;"))</f>
      </c>
      <c r="F118" s="32" t="str">
        <f>IF(E118="","",A118&amp;"__"&amp;E118)</f>
      </c>
      <c r="G118" s="32" t="str">
        <f>IF(E118="","",IF(E118=1,B118,INDEX($G$110:G117,MATCH(A118&amp;"__"&amp;(E118-1),$F$110:F117,0))&amp;", "&amp;B118))</f>
      </c>
      <c r="H118" s="32" t="str">
        <f>IF(COUNTA(A118:C118)=0,"",IF(D118="",0,1))</f>
      </c>
    </row>
    <row r="119" ht="46" customHeight="1">
      <c r="A119" s="20"/>
      <c r="B119" s="20"/>
      <c r="C119" s="20"/>
      <c r="D119" s="33" t="str">
        <f>IF(COUNTA(A119:C119)=0,"",IF(A119="","Add decision link; ",IF(AND(COUNTIF(DecisionsTable[Decision ID],A119)=0,A119&lt;&gt;'Review Summary'!$B$6),"Unknown decision; ",""))&amp;IF(B119="","Add finding link; ",IF(COUNTIF(FindingsTable[Finding ID],B119)=0,"Unknown finding; ",""))&amp;IF(C119="","Set link role; ","")&amp;IF(AND(A119&lt;&gt;"",B119&lt;&gt;"",COUNTIFS(DecisionFindingLinks[Decision ID],A119,DecisionFindingLinks[Finding ID],B119)&gt;1),"Duplicate pair; ","")&amp;IF(COUNTIF(DecisionsTable[Decision ID],A119)=1,IF(COUNTIF(FindingsTable[Finding ID],B119)=1,IF(COUNTIFS(FindingsTable[Finding ID],B119,FindingsTable[Claim ID],INDEX(DecisionsTable[Claim ID],MATCH(A119,DecisionsTable[Decision ID],0)))=0,"Finding belongs to another claim; ",""),""),""))</f>
      </c>
      <c r="E119" s="32" t="str">
        <f>IF(OR(A119="",B119=""),"",COUNTIFS($A$111:A119,A119,$B$111:B119,"&lt;&gt;"))</f>
      </c>
      <c r="F119" s="32" t="str">
        <f>IF(E119="","",A119&amp;"__"&amp;E119)</f>
      </c>
      <c r="G119" s="32" t="str">
        <f>IF(E119="","",IF(E119=1,B119,INDEX($G$110:G118,MATCH(A119&amp;"__"&amp;(E119-1),$F$110:F118,0))&amp;", "&amp;B119))</f>
      </c>
      <c r="H119" s="32" t="str">
        <f>IF(COUNTA(A119:C119)=0,"",IF(D119="",0,1))</f>
      </c>
    </row>
    <row r="120" ht="46" customHeight="1">
      <c r="A120" s="20"/>
      <c r="B120" s="20"/>
      <c r="C120" s="20"/>
      <c r="D120" s="33" t="str">
        <f>IF(COUNTA(A120:C120)=0,"",IF(A120="","Add decision link; ",IF(AND(COUNTIF(DecisionsTable[Decision ID],A120)=0,A120&lt;&gt;'Review Summary'!$B$6),"Unknown decision; ",""))&amp;IF(B120="","Add finding link; ",IF(COUNTIF(FindingsTable[Finding ID],B120)=0,"Unknown finding; ",""))&amp;IF(C120="","Set link role; ","")&amp;IF(AND(A120&lt;&gt;"",B120&lt;&gt;"",COUNTIFS(DecisionFindingLinks[Decision ID],A120,DecisionFindingLinks[Finding ID],B120)&gt;1),"Duplicate pair; ","")&amp;IF(COUNTIF(DecisionsTable[Decision ID],A120)=1,IF(COUNTIF(FindingsTable[Finding ID],B120)=1,IF(COUNTIFS(FindingsTable[Finding ID],B120,FindingsTable[Claim ID],INDEX(DecisionsTable[Claim ID],MATCH(A120,DecisionsTable[Decision ID],0)))=0,"Finding belongs to another claim; ",""),""),""))</f>
      </c>
      <c r="E120" s="32" t="str">
        <f>IF(OR(A120="",B120=""),"",COUNTIFS($A$111:A120,A120,$B$111:B120,"&lt;&gt;"))</f>
      </c>
      <c r="F120" s="32" t="str">
        <f>IF(E120="","",A120&amp;"__"&amp;E120)</f>
      </c>
      <c r="G120" s="32" t="str">
        <f>IF(E120="","",IF(E120=1,B120,INDEX($G$110:G119,MATCH(A120&amp;"__"&amp;(E120-1),$F$110:F119,0))&amp;", "&amp;B120))</f>
      </c>
      <c r="H120" s="32" t="str">
        <f>IF(COUNTA(A120:C120)=0,"",IF(D120="",0,1))</f>
      </c>
    </row>
    <row r="121" ht="46" customHeight="1">
      <c r="A121" s="20"/>
      <c r="B121" s="20"/>
      <c r="C121" s="20"/>
      <c r="D121" s="33" t="str">
        <f>IF(COUNTA(A121:C121)=0,"",IF(A121="","Add decision link; ",IF(AND(COUNTIF(DecisionsTable[Decision ID],A121)=0,A121&lt;&gt;'Review Summary'!$B$6),"Unknown decision; ",""))&amp;IF(B121="","Add finding link; ",IF(COUNTIF(FindingsTable[Finding ID],B121)=0,"Unknown finding; ",""))&amp;IF(C121="","Set link role; ","")&amp;IF(AND(A121&lt;&gt;"",B121&lt;&gt;"",COUNTIFS(DecisionFindingLinks[Decision ID],A121,DecisionFindingLinks[Finding ID],B121)&gt;1),"Duplicate pair; ","")&amp;IF(COUNTIF(DecisionsTable[Decision ID],A121)=1,IF(COUNTIF(FindingsTable[Finding ID],B121)=1,IF(COUNTIFS(FindingsTable[Finding ID],B121,FindingsTable[Claim ID],INDEX(DecisionsTable[Claim ID],MATCH(A121,DecisionsTable[Decision ID],0)))=0,"Finding belongs to another claim; ",""),""),""))</f>
      </c>
      <c r="E121" s="32" t="str">
        <f>IF(OR(A121="",B121=""),"",COUNTIFS($A$111:A121,A121,$B$111:B121,"&lt;&gt;"))</f>
      </c>
      <c r="F121" s="32" t="str">
        <f>IF(E121="","",A121&amp;"__"&amp;E121)</f>
      </c>
      <c r="G121" s="32" t="str">
        <f>IF(E121="","",IF(E121=1,B121,INDEX($G$110:G120,MATCH(A121&amp;"__"&amp;(E121-1),$F$110:F120,0))&amp;", "&amp;B121))</f>
      </c>
      <c r="H121" s="32" t="str">
        <f>IF(COUNTA(A121:C121)=0,"",IF(D121="",0,1))</f>
      </c>
    </row>
    <row r="122" ht="46" customHeight="1">
      <c r="A122" s="20"/>
      <c r="B122" s="20"/>
      <c r="C122" s="20"/>
      <c r="D122" s="33" t="str">
        <f>IF(COUNTA(A122:C122)=0,"",IF(A122="","Add decision link; ",IF(AND(COUNTIF(DecisionsTable[Decision ID],A122)=0,A122&lt;&gt;'Review Summary'!$B$6),"Unknown decision; ",""))&amp;IF(B122="","Add finding link; ",IF(COUNTIF(FindingsTable[Finding ID],B122)=0,"Unknown finding; ",""))&amp;IF(C122="","Set link role; ","")&amp;IF(AND(A122&lt;&gt;"",B122&lt;&gt;"",COUNTIFS(DecisionFindingLinks[Decision ID],A122,DecisionFindingLinks[Finding ID],B122)&gt;1),"Duplicate pair; ","")&amp;IF(COUNTIF(DecisionsTable[Decision ID],A122)=1,IF(COUNTIF(FindingsTable[Finding ID],B122)=1,IF(COUNTIFS(FindingsTable[Finding ID],B122,FindingsTable[Claim ID],INDEX(DecisionsTable[Claim ID],MATCH(A122,DecisionsTable[Decision ID],0)))=0,"Finding belongs to another claim; ",""),""),""))</f>
      </c>
      <c r="E122" s="32" t="str">
        <f>IF(OR(A122="",B122=""),"",COUNTIFS($A$111:A122,A122,$B$111:B122,"&lt;&gt;"))</f>
      </c>
      <c r="F122" s="32" t="str">
        <f>IF(E122="","",A122&amp;"__"&amp;E122)</f>
      </c>
      <c r="G122" s="32" t="str">
        <f>IF(E122="","",IF(E122=1,B122,INDEX($G$110:G121,MATCH(A122&amp;"__"&amp;(E122-1),$F$110:F121,0))&amp;", "&amp;B122))</f>
      </c>
      <c r="H122" s="32" t="str">
        <f>IF(COUNTA(A122:C122)=0,"",IF(D122="",0,1))</f>
      </c>
    </row>
    <row r="123" ht="46" customHeight="1">
      <c r="A123" s="20"/>
      <c r="B123" s="20"/>
      <c r="C123" s="20"/>
      <c r="D123" s="33" t="str">
        <f>IF(COUNTA(A123:C123)=0,"",IF(A123="","Add decision link; ",IF(AND(COUNTIF(DecisionsTable[Decision ID],A123)=0,A123&lt;&gt;'Review Summary'!$B$6),"Unknown decision; ",""))&amp;IF(B123="","Add finding link; ",IF(COUNTIF(FindingsTable[Finding ID],B123)=0,"Unknown finding; ",""))&amp;IF(C123="","Set link role; ","")&amp;IF(AND(A123&lt;&gt;"",B123&lt;&gt;"",COUNTIFS(DecisionFindingLinks[Decision ID],A123,DecisionFindingLinks[Finding ID],B123)&gt;1),"Duplicate pair; ","")&amp;IF(COUNTIF(DecisionsTable[Decision ID],A123)=1,IF(COUNTIF(FindingsTable[Finding ID],B123)=1,IF(COUNTIFS(FindingsTable[Finding ID],B123,FindingsTable[Claim ID],INDEX(DecisionsTable[Claim ID],MATCH(A123,DecisionsTable[Decision ID],0)))=0,"Finding belongs to another claim; ",""),""),""))</f>
      </c>
      <c r="E123" s="32" t="str">
        <f>IF(OR(A123="",B123=""),"",COUNTIFS($A$111:A123,A123,$B$111:B123,"&lt;&gt;"))</f>
      </c>
      <c r="F123" s="32" t="str">
        <f>IF(E123="","",A123&amp;"__"&amp;E123)</f>
      </c>
      <c r="G123" s="32" t="str">
        <f>IF(E123="","",IF(E123=1,B123,INDEX($G$110:G122,MATCH(A123&amp;"__"&amp;(E123-1),$F$110:F122,0))&amp;", "&amp;B123))</f>
      </c>
      <c r="H123" s="32" t="str">
        <f>IF(COUNTA(A123:C123)=0,"",IF(D123="",0,1))</f>
      </c>
    </row>
    <row r="124" ht="46" customHeight="1">
      <c r="A124" s="20"/>
      <c r="B124" s="20"/>
      <c r="C124" s="20"/>
      <c r="D124" s="33" t="str">
        <f>IF(COUNTA(A124:C124)=0,"",IF(A124="","Add decision link; ",IF(AND(COUNTIF(DecisionsTable[Decision ID],A124)=0,A124&lt;&gt;'Review Summary'!$B$6),"Unknown decision; ",""))&amp;IF(B124="","Add finding link; ",IF(COUNTIF(FindingsTable[Finding ID],B124)=0,"Unknown finding; ",""))&amp;IF(C124="","Set link role; ","")&amp;IF(AND(A124&lt;&gt;"",B124&lt;&gt;"",COUNTIFS(DecisionFindingLinks[Decision ID],A124,DecisionFindingLinks[Finding ID],B124)&gt;1),"Duplicate pair; ","")&amp;IF(COUNTIF(DecisionsTable[Decision ID],A124)=1,IF(COUNTIF(FindingsTable[Finding ID],B124)=1,IF(COUNTIFS(FindingsTable[Finding ID],B124,FindingsTable[Claim ID],INDEX(DecisionsTable[Claim ID],MATCH(A124,DecisionsTable[Decision ID],0)))=0,"Finding belongs to another claim; ",""),""),""))</f>
      </c>
      <c r="E124" s="32" t="str">
        <f>IF(OR(A124="",B124=""),"",COUNTIFS($A$111:A124,A124,$B$111:B124,"&lt;&gt;"))</f>
      </c>
      <c r="F124" s="32" t="str">
        <f>IF(E124="","",A124&amp;"__"&amp;E124)</f>
      </c>
      <c r="G124" s="32" t="str">
        <f>IF(E124="","",IF(E124=1,B124,INDEX($G$110:G123,MATCH(A124&amp;"__"&amp;(E124-1),$F$110:F123,0))&amp;", "&amp;B124))</f>
      </c>
      <c r="H124" s="32" t="str">
        <f>IF(COUNTA(A124:C124)=0,"",IF(D124="",0,1))</f>
      </c>
    </row>
    <row r="125" ht="46" customHeight="1">
      <c r="A125" s="20"/>
      <c r="B125" s="20"/>
      <c r="C125" s="20"/>
      <c r="D125" s="33" t="str">
        <f>IF(COUNTA(A125:C125)=0,"",IF(A125="","Add decision link; ",IF(AND(COUNTIF(DecisionsTable[Decision ID],A125)=0,A125&lt;&gt;'Review Summary'!$B$6),"Unknown decision; ",""))&amp;IF(B125="","Add finding link; ",IF(COUNTIF(FindingsTable[Finding ID],B125)=0,"Unknown finding; ",""))&amp;IF(C125="","Set link role; ","")&amp;IF(AND(A125&lt;&gt;"",B125&lt;&gt;"",COUNTIFS(DecisionFindingLinks[Decision ID],A125,DecisionFindingLinks[Finding ID],B125)&gt;1),"Duplicate pair; ","")&amp;IF(COUNTIF(DecisionsTable[Decision ID],A125)=1,IF(COUNTIF(FindingsTable[Finding ID],B125)=1,IF(COUNTIFS(FindingsTable[Finding ID],B125,FindingsTable[Claim ID],INDEX(DecisionsTable[Claim ID],MATCH(A125,DecisionsTable[Decision ID],0)))=0,"Finding belongs to another claim; ",""),""),""))</f>
      </c>
      <c r="E125" s="32" t="str">
        <f>IF(OR(A125="",B125=""),"",COUNTIFS($A$111:A125,A125,$B$111:B125,"&lt;&gt;"))</f>
      </c>
      <c r="F125" s="32" t="str">
        <f>IF(E125="","",A125&amp;"__"&amp;E125)</f>
      </c>
      <c r="G125" s="32" t="str">
        <f>IF(E125="","",IF(E125=1,B125,INDEX($G$110:G124,MATCH(A125&amp;"__"&amp;(E125-1),$F$110:F124,0))&amp;", "&amp;B125))</f>
      </c>
      <c r="H125" s="32" t="str">
        <f>IF(COUNTA(A125:C125)=0,"",IF(D125="",0,1))</f>
      </c>
    </row>
    <row r="126" ht="46" customHeight="1">
      <c r="A126" s="20"/>
      <c r="B126" s="20"/>
      <c r="C126" s="20"/>
      <c r="D126" s="33" t="str">
        <f>IF(COUNTA(A126:C126)=0,"",IF(A126="","Add decision link; ",IF(AND(COUNTIF(DecisionsTable[Decision ID],A126)=0,A126&lt;&gt;'Review Summary'!$B$6),"Unknown decision; ",""))&amp;IF(B126="","Add finding link; ",IF(COUNTIF(FindingsTable[Finding ID],B126)=0,"Unknown finding; ",""))&amp;IF(C126="","Set link role; ","")&amp;IF(AND(A126&lt;&gt;"",B126&lt;&gt;"",COUNTIFS(DecisionFindingLinks[Decision ID],A126,DecisionFindingLinks[Finding ID],B126)&gt;1),"Duplicate pair; ","")&amp;IF(COUNTIF(DecisionsTable[Decision ID],A126)=1,IF(COUNTIF(FindingsTable[Finding ID],B126)=1,IF(COUNTIFS(FindingsTable[Finding ID],B126,FindingsTable[Claim ID],INDEX(DecisionsTable[Claim ID],MATCH(A126,DecisionsTable[Decision ID],0)))=0,"Finding belongs to another claim; ",""),""),""))</f>
      </c>
      <c r="E126" s="32" t="str">
        <f>IF(OR(A126="",B126=""),"",COUNTIFS($A$111:A126,A126,$B$111:B126,"&lt;&gt;"))</f>
      </c>
      <c r="F126" s="32" t="str">
        <f>IF(E126="","",A126&amp;"__"&amp;E126)</f>
      </c>
      <c r="G126" s="32" t="str">
        <f>IF(E126="","",IF(E126=1,B126,INDEX($G$110:G125,MATCH(A126&amp;"__"&amp;(E126-1),$F$110:F125,0))&amp;", "&amp;B126))</f>
      </c>
      <c r="H126" s="32" t="str">
        <f>IF(COUNTA(A126:C126)=0,"",IF(D126="",0,1))</f>
      </c>
    </row>
    <row r="127" ht="46" customHeight="1">
      <c r="A127" s="20"/>
      <c r="B127" s="20"/>
      <c r="C127" s="20"/>
      <c r="D127" s="33" t="str">
        <f>IF(COUNTA(A127:C127)=0,"",IF(A127="","Add decision link; ",IF(AND(COUNTIF(DecisionsTable[Decision ID],A127)=0,A127&lt;&gt;'Review Summary'!$B$6),"Unknown decision; ",""))&amp;IF(B127="","Add finding link; ",IF(COUNTIF(FindingsTable[Finding ID],B127)=0,"Unknown finding; ",""))&amp;IF(C127="","Set link role; ","")&amp;IF(AND(A127&lt;&gt;"",B127&lt;&gt;"",COUNTIFS(DecisionFindingLinks[Decision ID],A127,DecisionFindingLinks[Finding ID],B127)&gt;1),"Duplicate pair; ","")&amp;IF(COUNTIF(DecisionsTable[Decision ID],A127)=1,IF(COUNTIF(FindingsTable[Finding ID],B127)=1,IF(COUNTIFS(FindingsTable[Finding ID],B127,FindingsTable[Claim ID],INDEX(DecisionsTable[Claim ID],MATCH(A127,DecisionsTable[Decision ID],0)))=0,"Finding belongs to another claim; ",""),""),""))</f>
      </c>
      <c r="E127" s="32" t="str">
        <f>IF(OR(A127="",B127=""),"",COUNTIFS($A$111:A127,A127,$B$111:B127,"&lt;&gt;"))</f>
      </c>
      <c r="F127" s="32" t="str">
        <f>IF(E127="","",A127&amp;"__"&amp;E127)</f>
      </c>
      <c r="G127" s="32" t="str">
        <f>IF(E127="","",IF(E127=1,B127,INDEX($G$110:G126,MATCH(A127&amp;"__"&amp;(E127-1),$F$110:F126,0))&amp;", "&amp;B127))</f>
      </c>
      <c r="H127" s="32" t="str">
        <f>IF(COUNTA(A127:C127)=0,"",IF(D127="",0,1))</f>
      </c>
    </row>
    <row r="128" ht="46" customHeight="1">
      <c r="A128" s="20"/>
      <c r="B128" s="20"/>
      <c r="C128" s="20"/>
      <c r="D128" s="33" t="str">
        <f>IF(COUNTA(A128:C128)=0,"",IF(A128="","Add decision link; ",IF(AND(COUNTIF(DecisionsTable[Decision ID],A128)=0,A128&lt;&gt;'Review Summary'!$B$6),"Unknown decision; ",""))&amp;IF(B128="","Add finding link; ",IF(COUNTIF(FindingsTable[Finding ID],B128)=0,"Unknown finding; ",""))&amp;IF(C128="","Set link role; ","")&amp;IF(AND(A128&lt;&gt;"",B128&lt;&gt;"",COUNTIFS(DecisionFindingLinks[Decision ID],A128,DecisionFindingLinks[Finding ID],B128)&gt;1),"Duplicate pair; ","")&amp;IF(COUNTIF(DecisionsTable[Decision ID],A128)=1,IF(COUNTIF(FindingsTable[Finding ID],B128)=1,IF(COUNTIFS(FindingsTable[Finding ID],B128,FindingsTable[Claim ID],INDEX(DecisionsTable[Claim ID],MATCH(A128,DecisionsTable[Decision ID],0)))=0,"Finding belongs to another claim; ",""),""),""))</f>
      </c>
      <c r="E128" s="32" t="str">
        <f>IF(OR(A128="",B128=""),"",COUNTIFS($A$111:A128,A128,$B$111:B128,"&lt;&gt;"))</f>
      </c>
      <c r="F128" s="32" t="str">
        <f>IF(E128="","",A128&amp;"__"&amp;E128)</f>
      </c>
      <c r="G128" s="32" t="str">
        <f>IF(E128="","",IF(E128=1,B128,INDEX($G$110:G127,MATCH(A128&amp;"__"&amp;(E128-1),$F$110:F127,0))&amp;", "&amp;B128))</f>
      </c>
      <c r="H128" s="32" t="str">
        <f>IF(COUNTA(A128:C128)=0,"",IF(D128="",0,1))</f>
      </c>
    </row>
    <row r="129" ht="46" customHeight="1">
      <c r="A129" s="20"/>
      <c r="B129" s="20"/>
      <c r="C129" s="20"/>
      <c r="D129" s="33" t="str">
        <f>IF(COUNTA(A129:C129)=0,"",IF(A129="","Add decision link; ",IF(AND(COUNTIF(DecisionsTable[Decision ID],A129)=0,A129&lt;&gt;'Review Summary'!$B$6),"Unknown decision; ",""))&amp;IF(B129="","Add finding link; ",IF(COUNTIF(FindingsTable[Finding ID],B129)=0,"Unknown finding; ",""))&amp;IF(C129="","Set link role; ","")&amp;IF(AND(A129&lt;&gt;"",B129&lt;&gt;"",COUNTIFS(DecisionFindingLinks[Decision ID],A129,DecisionFindingLinks[Finding ID],B129)&gt;1),"Duplicate pair; ","")&amp;IF(COUNTIF(DecisionsTable[Decision ID],A129)=1,IF(COUNTIF(FindingsTable[Finding ID],B129)=1,IF(COUNTIFS(FindingsTable[Finding ID],B129,FindingsTable[Claim ID],INDEX(DecisionsTable[Claim ID],MATCH(A129,DecisionsTable[Decision ID],0)))=0,"Finding belongs to another claim; ",""),""),""))</f>
      </c>
      <c r="E129" s="32" t="str">
        <f>IF(OR(A129="",B129=""),"",COUNTIFS($A$111:A129,A129,$B$111:B129,"&lt;&gt;"))</f>
      </c>
      <c r="F129" s="32" t="str">
        <f>IF(E129="","",A129&amp;"__"&amp;E129)</f>
      </c>
      <c r="G129" s="32" t="str">
        <f>IF(E129="","",IF(E129=1,B129,INDEX($G$110:G128,MATCH(A129&amp;"__"&amp;(E129-1),$F$110:F128,0))&amp;", "&amp;B129))</f>
      </c>
      <c r="H129" s="32" t="str">
        <f>IF(COUNTA(A129:C129)=0,"",IF(D129="",0,1))</f>
      </c>
    </row>
    <row r="130" ht="46" customHeight="1">
      <c r="A130" s="20"/>
      <c r="B130" s="20"/>
      <c r="C130" s="20"/>
      <c r="D130" s="33" t="str">
        <f>IF(COUNTA(A130:C130)=0,"",IF(A130="","Add decision link; ",IF(AND(COUNTIF(DecisionsTable[Decision ID],A130)=0,A130&lt;&gt;'Review Summary'!$B$6),"Unknown decision; ",""))&amp;IF(B130="","Add finding link; ",IF(COUNTIF(FindingsTable[Finding ID],B130)=0,"Unknown finding; ",""))&amp;IF(C130="","Set link role; ","")&amp;IF(AND(A130&lt;&gt;"",B130&lt;&gt;"",COUNTIFS(DecisionFindingLinks[Decision ID],A130,DecisionFindingLinks[Finding ID],B130)&gt;1),"Duplicate pair; ","")&amp;IF(COUNTIF(DecisionsTable[Decision ID],A130)=1,IF(COUNTIF(FindingsTable[Finding ID],B130)=1,IF(COUNTIFS(FindingsTable[Finding ID],B130,FindingsTable[Claim ID],INDEX(DecisionsTable[Claim ID],MATCH(A130,DecisionsTable[Decision ID],0)))=0,"Finding belongs to another claim; ",""),""),""))</f>
      </c>
      <c r="E130" s="32" t="str">
        <f>IF(OR(A130="",B130=""),"",COUNTIFS($A$111:A130,A130,$B$111:B130,"&lt;&gt;"))</f>
      </c>
      <c r="F130" s="32" t="str">
        <f>IF(E130="","",A130&amp;"__"&amp;E130)</f>
      </c>
      <c r="G130" s="32" t="str">
        <f>IF(E130="","",IF(E130=1,B130,INDEX($G$110:G129,MATCH(A130&amp;"__"&amp;(E130-1),$F$110:F129,0))&amp;", "&amp;B130))</f>
      </c>
      <c r="H130" s="32" t="str">
        <f>IF(COUNTA(A130:C130)=0,"",IF(D130="",0,1))</f>
      </c>
    </row>
    <row r="131" ht="46" customHeight="1">
      <c r="A131" s="20"/>
      <c r="B131" s="20"/>
      <c r="C131" s="20"/>
      <c r="D131" s="33" t="str">
        <f>IF(COUNTA(A131:C131)=0,"",IF(A131="","Add decision link; ",IF(AND(COUNTIF(DecisionsTable[Decision ID],A131)=0,A131&lt;&gt;'Review Summary'!$B$6),"Unknown decision; ",""))&amp;IF(B131="","Add finding link; ",IF(COUNTIF(FindingsTable[Finding ID],B131)=0,"Unknown finding; ",""))&amp;IF(C131="","Set link role; ","")&amp;IF(AND(A131&lt;&gt;"",B131&lt;&gt;"",COUNTIFS(DecisionFindingLinks[Decision ID],A131,DecisionFindingLinks[Finding ID],B131)&gt;1),"Duplicate pair; ","")&amp;IF(COUNTIF(DecisionsTable[Decision ID],A131)=1,IF(COUNTIF(FindingsTable[Finding ID],B131)=1,IF(COUNTIFS(FindingsTable[Finding ID],B131,FindingsTable[Claim ID],INDEX(DecisionsTable[Claim ID],MATCH(A131,DecisionsTable[Decision ID],0)))=0,"Finding belongs to another claim; ",""),""),""))</f>
      </c>
      <c r="E131" s="32" t="str">
        <f>IF(OR(A131="",B131=""),"",COUNTIFS($A$111:A131,A131,$B$111:B131,"&lt;&gt;"))</f>
      </c>
      <c r="F131" s="32" t="str">
        <f>IF(E131="","",A131&amp;"__"&amp;E131)</f>
      </c>
      <c r="G131" s="32" t="str">
        <f>IF(E131="","",IF(E131=1,B131,INDEX($G$110:G130,MATCH(A131&amp;"__"&amp;(E131-1),$F$110:F130,0))&amp;", "&amp;B131))</f>
      </c>
      <c r="H131" s="32" t="str">
        <f>IF(COUNTA(A131:C131)=0,"",IF(D131="",0,1))</f>
      </c>
    </row>
    <row r="132" ht="46" customHeight="1">
      <c r="A132" s="20"/>
      <c r="B132" s="20"/>
      <c r="C132" s="20"/>
      <c r="D132" s="33" t="str">
        <f>IF(COUNTA(A132:C132)=0,"",IF(A132="","Add decision link; ",IF(AND(COUNTIF(DecisionsTable[Decision ID],A132)=0,A132&lt;&gt;'Review Summary'!$B$6),"Unknown decision; ",""))&amp;IF(B132="","Add finding link; ",IF(COUNTIF(FindingsTable[Finding ID],B132)=0,"Unknown finding; ",""))&amp;IF(C132="","Set link role; ","")&amp;IF(AND(A132&lt;&gt;"",B132&lt;&gt;"",COUNTIFS(DecisionFindingLinks[Decision ID],A132,DecisionFindingLinks[Finding ID],B132)&gt;1),"Duplicate pair; ","")&amp;IF(COUNTIF(DecisionsTable[Decision ID],A132)=1,IF(COUNTIF(FindingsTable[Finding ID],B132)=1,IF(COUNTIFS(FindingsTable[Finding ID],B132,FindingsTable[Claim ID],INDEX(DecisionsTable[Claim ID],MATCH(A132,DecisionsTable[Decision ID],0)))=0,"Finding belongs to another claim; ",""),""),""))</f>
      </c>
      <c r="E132" s="32" t="str">
        <f>IF(OR(A132="",B132=""),"",COUNTIFS($A$111:A132,A132,$B$111:B132,"&lt;&gt;"))</f>
      </c>
      <c r="F132" s="32" t="str">
        <f>IF(E132="","",A132&amp;"__"&amp;E132)</f>
      </c>
      <c r="G132" s="32" t="str">
        <f>IF(E132="","",IF(E132=1,B132,INDEX($G$110:G131,MATCH(A132&amp;"__"&amp;(E132-1),$F$110:F131,0))&amp;", "&amp;B132))</f>
      </c>
      <c r="H132" s="32" t="str">
        <f>IF(COUNTA(A132:C132)=0,"",IF(D132="",0,1))</f>
      </c>
    </row>
    <row r="133" ht="46" customHeight="1">
      <c r="A133" s="20"/>
      <c r="B133" s="20"/>
      <c r="C133" s="20"/>
      <c r="D133" s="33" t="str">
        <f>IF(COUNTA(A133:C133)=0,"",IF(A133="","Add decision link; ",IF(AND(COUNTIF(DecisionsTable[Decision ID],A133)=0,A133&lt;&gt;'Review Summary'!$B$6),"Unknown decision; ",""))&amp;IF(B133="","Add finding link; ",IF(COUNTIF(FindingsTable[Finding ID],B133)=0,"Unknown finding; ",""))&amp;IF(C133="","Set link role; ","")&amp;IF(AND(A133&lt;&gt;"",B133&lt;&gt;"",COUNTIFS(DecisionFindingLinks[Decision ID],A133,DecisionFindingLinks[Finding ID],B133)&gt;1),"Duplicate pair; ","")&amp;IF(COUNTIF(DecisionsTable[Decision ID],A133)=1,IF(COUNTIF(FindingsTable[Finding ID],B133)=1,IF(COUNTIFS(FindingsTable[Finding ID],B133,FindingsTable[Claim ID],INDEX(DecisionsTable[Claim ID],MATCH(A133,DecisionsTable[Decision ID],0)))=0,"Finding belongs to another claim; ",""),""),""))</f>
      </c>
      <c r="E133" s="32" t="str">
        <f>IF(OR(A133="",B133=""),"",COUNTIFS($A$111:A133,A133,$B$111:B133,"&lt;&gt;"))</f>
      </c>
      <c r="F133" s="32" t="str">
        <f>IF(E133="","",A133&amp;"__"&amp;E133)</f>
      </c>
      <c r="G133" s="32" t="str">
        <f>IF(E133="","",IF(E133=1,B133,INDEX($G$110:G132,MATCH(A133&amp;"__"&amp;(E133-1),$F$110:F132,0))&amp;", "&amp;B133))</f>
      </c>
      <c r="H133" s="32" t="str">
        <f>IF(COUNTA(A133:C133)=0,"",IF(D133="",0,1))</f>
      </c>
    </row>
    <row r="134" ht="46" customHeight="1">
      <c r="A134" s="20"/>
      <c r="B134" s="20"/>
      <c r="C134" s="20"/>
      <c r="D134" s="33" t="str">
        <f>IF(COUNTA(A134:C134)=0,"",IF(A134="","Add decision link; ",IF(AND(COUNTIF(DecisionsTable[Decision ID],A134)=0,A134&lt;&gt;'Review Summary'!$B$6),"Unknown decision; ",""))&amp;IF(B134="","Add finding link; ",IF(COUNTIF(FindingsTable[Finding ID],B134)=0,"Unknown finding; ",""))&amp;IF(C134="","Set link role; ","")&amp;IF(AND(A134&lt;&gt;"",B134&lt;&gt;"",COUNTIFS(DecisionFindingLinks[Decision ID],A134,DecisionFindingLinks[Finding ID],B134)&gt;1),"Duplicate pair; ","")&amp;IF(COUNTIF(DecisionsTable[Decision ID],A134)=1,IF(COUNTIF(FindingsTable[Finding ID],B134)=1,IF(COUNTIFS(FindingsTable[Finding ID],B134,FindingsTable[Claim ID],INDEX(DecisionsTable[Claim ID],MATCH(A134,DecisionsTable[Decision ID],0)))=0,"Finding belongs to another claim; ",""),""),""))</f>
      </c>
      <c r="E134" s="32" t="str">
        <f>IF(OR(A134="",B134=""),"",COUNTIFS($A$111:A134,A134,$B$111:B134,"&lt;&gt;"))</f>
      </c>
      <c r="F134" s="32" t="str">
        <f>IF(E134="","",A134&amp;"__"&amp;E134)</f>
      </c>
      <c r="G134" s="32" t="str">
        <f>IF(E134="","",IF(E134=1,B134,INDEX($G$110:G133,MATCH(A134&amp;"__"&amp;(E134-1),$F$110:F133,0))&amp;", "&amp;B134))</f>
      </c>
      <c r="H134" s="32" t="str">
        <f>IF(COUNTA(A134:C134)=0,"",IF(D134="",0,1))</f>
      </c>
    </row>
    <row r="135" ht="46" customHeight="1">
      <c r="A135" s="20"/>
      <c r="B135" s="20"/>
      <c r="C135" s="20"/>
      <c r="D135" s="33" t="str">
        <f>IF(COUNTA(A135:C135)=0,"",IF(A135="","Add decision link; ",IF(AND(COUNTIF(DecisionsTable[Decision ID],A135)=0,A135&lt;&gt;'Review Summary'!$B$6),"Unknown decision; ",""))&amp;IF(B135="","Add finding link; ",IF(COUNTIF(FindingsTable[Finding ID],B135)=0,"Unknown finding; ",""))&amp;IF(C135="","Set link role; ","")&amp;IF(AND(A135&lt;&gt;"",B135&lt;&gt;"",COUNTIFS(DecisionFindingLinks[Decision ID],A135,DecisionFindingLinks[Finding ID],B135)&gt;1),"Duplicate pair; ","")&amp;IF(COUNTIF(DecisionsTable[Decision ID],A135)=1,IF(COUNTIF(FindingsTable[Finding ID],B135)=1,IF(COUNTIFS(FindingsTable[Finding ID],B135,FindingsTable[Claim ID],INDEX(DecisionsTable[Claim ID],MATCH(A135,DecisionsTable[Decision ID],0)))=0,"Finding belongs to another claim; ",""),""),""))</f>
      </c>
      <c r="E135" s="32" t="str">
        <f>IF(OR(A135="",B135=""),"",COUNTIFS($A$111:A135,A135,$B$111:B135,"&lt;&gt;"))</f>
      </c>
      <c r="F135" s="32" t="str">
        <f>IF(E135="","",A135&amp;"__"&amp;E135)</f>
      </c>
      <c r="G135" s="32" t="str">
        <f>IF(E135="","",IF(E135=1,B135,INDEX($G$110:G134,MATCH(A135&amp;"__"&amp;(E135-1),$F$110:F134,0))&amp;", "&amp;B135))</f>
      </c>
      <c r="H135" s="32" t="str">
        <f>IF(COUNTA(A135:C135)=0,"",IF(D135="",0,1))</f>
      </c>
    </row>
    <row r="136" ht="46" customHeight="1">
      <c r="A136" s="20"/>
      <c r="B136" s="20"/>
      <c r="C136" s="20"/>
      <c r="D136" s="33" t="str">
        <f>IF(COUNTA(A136:C136)=0,"",IF(A136="","Add decision link; ",IF(AND(COUNTIF(DecisionsTable[Decision ID],A136)=0,A136&lt;&gt;'Review Summary'!$B$6),"Unknown decision; ",""))&amp;IF(B136="","Add finding link; ",IF(COUNTIF(FindingsTable[Finding ID],B136)=0,"Unknown finding; ",""))&amp;IF(C136="","Set link role; ","")&amp;IF(AND(A136&lt;&gt;"",B136&lt;&gt;"",COUNTIFS(DecisionFindingLinks[Decision ID],A136,DecisionFindingLinks[Finding ID],B136)&gt;1),"Duplicate pair; ","")&amp;IF(COUNTIF(DecisionsTable[Decision ID],A136)=1,IF(COUNTIF(FindingsTable[Finding ID],B136)=1,IF(COUNTIFS(FindingsTable[Finding ID],B136,FindingsTable[Claim ID],INDEX(DecisionsTable[Claim ID],MATCH(A136,DecisionsTable[Decision ID],0)))=0,"Finding belongs to another claim; ",""),""),""))</f>
      </c>
      <c r="E136" s="32" t="str">
        <f>IF(OR(A136="",B136=""),"",COUNTIFS($A$111:A136,A136,$B$111:B136,"&lt;&gt;"))</f>
      </c>
      <c r="F136" s="32" t="str">
        <f>IF(E136="","",A136&amp;"__"&amp;E136)</f>
      </c>
      <c r="G136" s="32" t="str">
        <f>IF(E136="","",IF(E136=1,B136,INDEX($G$110:G135,MATCH(A136&amp;"__"&amp;(E136-1),$F$110:F135,0))&amp;", "&amp;B136))</f>
      </c>
      <c r="H136" s="32" t="str">
        <f>IF(COUNTA(A136:C136)=0,"",IF(D136="",0,1))</f>
      </c>
    </row>
    <row r="137" ht="46" customHeight="1">
      <c r="A137" s="20"/>
      <c r="B137" s="20"/>
      <c r="C137" s="20"/>
      <c r="D137" s="33" t="str">
        <f>IF(COUNTA(A137:C137)=0,"",IF(A137="","Add decision link; ",IF(AND(COUNTIF(DecisionsTable[Decision ID],A137)=0,A137&lt;&gt;'Review Summary'!$B$6),"Unknown decision; ",""))&amp;IF(B137="","Add finding link; ",IF(COUNTIF(FindingsTable[Finding ID],B137)=0,"Unknown finding; ",""))&amp;IF(C137="","Set link role; ","")&amp;IF(AND(A137&lt;&gt;"",B137&lt;&gt;"",COUNTIFS(DecisionFindingLinks[Decision ID],A137,DecisionFindingLinks[Finding ID],B137)&gt;1),"Duplicate pair; ","")&amp;IF(COUNTIF(DecisionsTable[Decision ID],A137)=1,IF(COUNTIF(FindingsTable[Finding ID],B137)=1,IF(COUNTIFS(FindingsTable[Finding ID],B137,FindingsTable[Claim ID],INDEX(DecisionsTable[Claim ID],MATCH(A137,DecisionsTable[Decision ID],0)))=0,"Finding belongs to another claim; ",""),""),""))</f>
      </c>
      <c r="E137" s="32" t="str">
        <f>IF(OR(A137="",B137=""),"",COUNTIFS($A$111:A137,A137,$B$111:B137,"&lt;&gt;"))</f>
      </c>
      <c r="F137" s="32" t="str">
        <f>IF(E137="","",A137&amp;"__"&amp;E137)</f>
      </c>
      <c r="G137" s="32" t="str">
        <f>IF(E137="","",IF(E137=1,B137,INDEX($G$110:G136,MATCH(A137&amp;"__"&amp;(E137-1),$F$110:F136,0))&amp;", "&amp;B137))</f>
      </c>
      <c r="H137" s="32" t="str">
        <f>IF(COUNTA(A137:C137)=0,"",IF(D137="",0,1))</f>
      </c>
    </row>
    <row r="138" ht="46" customHeight="1">
      <c r="A138" s="20"/>
      <c r="B138" s="20"/>
      <c r="C138" s="20"/>
      <c r="D138" s="33" t="str">
        <f>IF(COUNTA(A138:C138)=0,"",IF(A138="","Add decision link; ",IF(AND(COUNTIF(DecisionsTable[Decision ID],A138)=0,A138&lt;&gt;'Review Summary'!$B$6),"Unknown decision; ",""))&amp;IF(B138="","Add finding link; ",IF(COUNTIF(FindingsTable[Finding ID],B138)=0,"Unknown finding; ",""))&amp;IF(C138="","Set link role; ","")&amp;IF(AND(A138&lt;&gt;"",B138&lt;&gt;"",COUNTIFS(DecisionFindingLinks[Decision ID],A138,DecisionFindingLinks[Finding ID],B138)&gt;1),"Duplicate pair; ","")&amp;IF(COUNTIF(DecisionsTable[Decision ID],A138)=1,IF(COUNTIF(FindingsTable[Finding ID],B138)=1,IF(COUNTIFS(FindingsTable[Finding ID],B138,FindingsTable[Claim ID],INDEX(DecisionsTable[Claim ID],MATCH(A138,DecisionsTable[Decision ID],0)))=0,"Finding belongs to another claim; ",""),""),""))</f>
      </c>
      <c r="E138" s="32" t="str">
        <f>IF(OR(A138="",B138=""),"",COUNTIFS($A$111:A138,A138,$B$111:B138,"&lt;&gt;"))</f>
      </c>
      <c r="F138" s="32" t="str">
        <f>IF(E138="","",A138&amp;"__"&amp;E138)</f>
      </c>
      <c r="G138" s="32" t="str">
        <f>IF(E138="","",IF(E138=1,B138,INDEX($G$110:G137,MATCH(A138&amp;"__"&amp;(E138-1),$F$110:F137,0))&amp;", "&amp;B138))</f>
      </c>
      <c r="H138" s="32" t="str">
        <f>IF(COUNTA(A138:C138)=0,"",IF(D138="",0,1))</f>
      </c>
    </row>
    <row r="139" ht="46" customHeight="1">
      <c r="A139" s="20"/>
      <c r="B139" s="20"/>
      <c r="C139" s="20"/>
      <c r="D139" s="33" t="str">
        <f>IF(COUNTA(A139:C139)=0,"",IF(A139="","Add decision link; ",IF(AND(COUNTIF(DecisionsTable[Decision ID],A139)=0,A139&lt;&gt;'Review Summary'!$B$6),"Unknown decision; ",""))&amp;IF(B139="","Add finding link; ",IF(COUNTIF(FindingsTable[Finding ID],B139)=0,"Unknown finding; ",""))&amp;IF(C139="","Set link role; ","")&amp;IF(AND(A139&lt;&gt;"",B139&lt;&gt;"",COUNTIFS(DecisionFindingLinks[Decision ID],A139,DecisionFindingLinks[Finding ID],B139)&gt;1),"Duplicate pair; ","")&amp;IF(COUNTIF(DecisionsTable[Decision ID],A139)=1,IF(COUNTIF(FindingsTable[Finding ID],B139)=1,IF(COUNTIFS(FindingsTable[Finding ID],B139,FindingsTable[Claim ID],INDEX(DecisionsTable[Claim ID],MATCH(A139,DecisionsTable[Decision ID],0)))=0,"Finding belongs to another claim; ",""),""),""))</f>
      </c>
      <c r="E139" s="32" t="str">
        <f>IF(OR(A139="",B139=""),"",COUNTIFS($A$111:A139,A139,$B$111:B139,"&lt;&gt;"))</f>
      </c>
      <c r="F139" s="32" t="str">
        <f>IF(E139="","",A139&amp;"__"&amp;E139)</f>
      </c>
      <c r="G139" s="32" t="str">
        <f>IF(E139="","",IF(E139=1,B139,INDEX($G$110:G138,MATCH(A139&amp;"__"&amp;(E139-1),$F$110:F138,0))&amp;", "&amp;B139))</f>
      </c>
      <c r="H139" s="32" t="str">
        <f>IF(COUNTA(A139:C139)=0,"",IF(D139="",0,1))</f>
      </c>
    </row>
    <row r="140" ht="46" customHeight="1">
      <c r="A140" s="20"/>
      <c r="B140" s="20"/>
      <c r="C140" s="20"/>
      <c r="D140" s="33" t="str">
        <f>IF(COUNTA(A140:C140)=0,"",IF(A140="","Add decision link; ",IF(AND(COUNTIF(DecisionsTable[Decision ID],A140)=0,A140&lt;&gt;'Review Summary'!$B$6),"Unknown decision; ",""))&amp;IF(B140="","Add finding link; ",IF(COUNTIF(FindingsTable[Finding ID],B140)=0,"Unknown finding; ",""))&amp;IF(C140="","Set link role; ","")&amp;IF(AND(A140&lt;&gt;"",B140&lt;&gt;"",COUNTIFS(DecisionFindingLinks[Decision ID],A140,DecisionFindingLinks[Finding ID],B140)&gt;1),"Duplicate pair; ","")&amp;IF(COUNTIF(DecisionsTable[Decision ID],A140)=1,IF(COUNTIF(FindingsTable[Finding ID],B140)=1,IF(COUNTIFS(FindingsTable[Finding ID],B140,FindingsTable[Claim ID],INDEX(DecisionsTable[Claim ID],MATCH(A140,DecisionsTable[Decision ID],0)))=0,"Finding belongs to another claim; ",""),""),""))</f>
      </c>
      <c r="E140" s="32" t="str">
        <f>IF(OR(A140="",B140=""),"",COUNTIFS($A$111:A140,A140,$B$111:B140,"&lt;&gt;"))</f>
      </c>
      <c r="F140" s="32" t="str">
        <f>IF(E140="","",A140&amp;"__"&amp;E140)</f>
      </c>
      <c r="G140" s="32" t="str">
        <f>IF(E140="","",IF(E140=1,B140,INDEX($G$110:G139,MATCH(A140&amp;"__"&amp;(E140-1),$F$110:F139,0))&amp;", "&amp;B140))</f>
      </c>
      <c r="H140" s="32" t="str">
        <f>IF(COUNTA(A140:C140)=0,"",IF(D140="",0,1))</f>
      </c>
    </row>
    <row r="141" ht="46" customHeight="1">
      <c r="A141" s="20"/>
      <c r="B141" s="20"/>
      <c r="C141" s="20"/>
      <c r="D141" s="33" t="str">
        <f>IF(COUNTA(A141:C141)=0,"",IF(A141="","Add decision link; ",IF(AND(COUNTIF(DecisionsTable[Decision ID],A141)=0,A141&lt;&gt;'Review Summary'!$B$6),"Unknown decision; ",""))&amp;IF(B141="","Add finding link; ",IF(COUNTIF(FindingsTable[Finding ID],B141)=0,"Unknown finding; ",""))&amp;IF(C141="","Set link role; ","")&amp;IF(AND(A141&lt;&gt;"",B141&lt;&gt;"",COUNTIFS(DecisionFindingLinks[Decision ID],A141,DecisionFindingLinks[Finding ID],B141)&gt;1),"Duplicate pair; ","")&amp;IF(COUNTIF(DecisionsTable[Decision ID],A141)=1,IF(COUNTIF(FindingsTable[Finding ID],B141)=1,IF(COUNTIFS(FindingsTable[Finding ID],B141,FindingsTable[Claim ID],INDEX(DecisionsTable[Claim ID],MATCH(A141,DecisionsTable[Decision ID],0)))=0,"Finding belongs to another claim; ",""),""),""))</f>
      </c>
      <c r="E141" s="32" t="str">
        <f>IF(OR(A141="",B141=""),"",COUNTIFS($A$111:A141,A141,$B$111:B141,"&lt;&gt;"))</f>
      </c>
      <c r="F141" s="32" t="str">
        <f>IF(E141="","",A141&amp;"__"&amp;E141)</f>
      </c>
      <c r="G141" s="32" t="str">
        <f>IF(E141="","",IF(E141=1,B141,INDEX($G$110:G140,MATCH(A141&amp;"__"&amp;(E141-1),$F$110:F140,0))&amp;", "&amp;B141))</f>
      </c>
      <c r="H141" s="32" t="str">
        <f>IF(COUNTA(A141:C141)=0,"",IF(D141="",0,1))</f>
      </c>
    </row>
    <row r="142" ht="46" customHeight="1">
      <c r="A142" s="20"/>
      <c r="B142" s="20"/>
      <c r="C142" s="20"/>
      <c r="D142" s="33" t="str">
        <f>IF(COUNTA(A142:C142)=0,"",IF(A142="","Add decision link; ",IF(AND(COUNTIF(DecisionsTable[Decision ID],A142)=0,A142&lt;&gt;'Review Summary'!$B$6),"Unknown decision; ",""))&amp;IF(B142="","Add finding link; ",IF(COUNTIF(FindingsTable[Finding ID],B142)=0,"Unknown finding; ",""))&amp;IF(C142="","Set link role; ","")&amp;IF(AND(A142&lt;&gt;"",B142&lt;&gt;"",COUNTIFS(DecisionFindingLinks[Decision ID],A142,DecisionFindingLinks[Finding ID],B142)&gt;1),"Duplicate pair; ","")&amp;IF(COUNTIF(DecisionsTable[Decision ID],A142)=1,IF(COUNTIF(FindingsTable[Finding ID],B142)=1,IF(COUNTIFS(FindingsTable[Finding ID],B142,FindingsTable[Claim ID],INDEX(DecisionsTable[Claim ID],MATCH(A142,DecisionsTable[Decision ID],0)))=0,"Finding belongs to another claim; ",""),""),""))</f>
      </c>
      <c r="E142" s="32" t="str">
        <f>IF(OR(A142="",B142=""),"",COUNTIFS($A$111:A142,A142,$B$111:B142,"&lt;&gt;"))</f>
      </c>
      <c r="F142" s="32" t="str">
        <f>IF(E142="","",A142&amp;"__"&amp;E142)</f>
      </c>
      <c r="G142" s="32" t="str">
        <f>IF(E142="","",IF(E142=1,B142,INDEX($G$110:G141,MATCH(A142&amp;"__"&amp;(E142-1),$F$110:F141,0))&amp;", "&amp;B142))</f>
      </c>
      <c r="H142" s="32" t="str">
        <f>IF(COUNTA(A142:C142)=0,"",IF(D142="",0,1))</f>
      </c>
    </row>
    <row r="143" ht="46" customHeight="1">
      <c r="A143" s="20"/>
      <c r="B143" s="20"/>
      <c r="C143" s="20"/>
      <c r="D143" s="33" t="str">
        <f>IF(COUNTA(A143:C143)=0,"",IF(A143="","Add decision link; ",IF(AND(COUNTIF(DecisionsTable[Decision ID],A143)=0,A143&lt;&gt;'Review Summary'!$B$6),"Unknown decision; ",""))&amp;IF(B143="","Add finding link; ",IF(COUNTIF(FindingsTable[Finding ID],B143)=0,"Unknown finding; ",""))&amp;IF(C143="","Set link role; ","")&amp;IF(AND(A143&lt;&gt;"",B143&lt;&gt;"",COUNTIFS(DecisionFindingLinks[Decision ID],A143,DecisionFindingLinks[Finding ID],B143)&gt;1),"Duplicate pair; ","")&amp;IF(COUNTIF(DecisionsTable[Decision ID],A143)=1,IF(COUNTIF(FindingsTable[Finding ID],B143)=1,IF(COUNTIFS(FindingsTable[Finding ID],B143,FindingsTable[Claim ID],INDEX(DecisionsTable[Claim ID],MATCH(A143,DecisionsTable[Decision ID],0)))=0,"Finding belongs to another claim; ",""),""),""))</f>
      </c>
      <c r="E143" s="32" t="str">
        <f>IF(OR(A143="",B143=""),"",COUNTIFS($A$111:A143,A143,$B$111:B143,"&lt;&gt;"))</f>
      </c>
      <c r="F143" s="32" t="str">
        <f>IF(E143="","",A143&amp;"__"&amp;E143)</f>
      </c>
      <c r="G143" s="32" t="str">
        <f>IF(E143="","",IF(E143=1,B143,INDEX($G$110:G142,MATCH(A143&amp;"__"&amp;(E143-1),$F$110:F142,0))&amp;", "&amp;B143))</f>
      </c>
      <c r="H143" s="32" t="str">
        <f>IF(COUNTA(A143:C143)=0,"",IF(D143="",0,1))</f>
      </c>
    </row>
    <row r="144" ht="46" customHeight="1">
      <c r="A144" s="20"/>
      <c r="B144" s="20"/>
      <c r="C144" s="20"/>
      <c r="D144" s="33" t="str">
        <f>IF(COUNTA(A144:C144)=0,"",IF(A144="","Add decision link; ",IF(AND(COUNTIF(DecisionsTable[Decision ID],A144)=0,A144&lt;&gt;'Review Summary'!$B$6),"Unknown decision; ",""))&amp;IF(B144="","Add finding link; ",IF(COUNTIF(FindingsTable[Finding ID],B144)=0,"Unknown finding; ",""))&amp;IF(C144="","Set link role; ","")&amp;IF(AND(A144&lt;&gt;"",B144&lt;&gt;"",COUNTIFS(DecisionFindingLinks[Decision ID],A144,DecisionFindingLinks[Finding ID],B144)&gt;1),"Duplicate pair; ","")&amp;IF(COUNTIF(DecisionsTable[Decision ID],A144)=1,IF(COUNTIF(FindingsTable[Finding ID],B144)=1,IF(COUNTIFS(FindingsTable[Finding ID],B144,FindingsTable[Claim ID],INDEX(DecisionsTable[Claim ID],MATCH(A144,DecisionsTable[Decision ID],0)))=0,"Finding belongs to another claim; ",""),""),""))</f>
      </c>
      <c r="E144" s="32" t="str">
        <f>IF(OR(A144="",B144=""),"",COUNTIFS($A$111:A144,A144,$B$111:B144,"&lt;&gt;"))</f>
      </c>
      <c r="F144" s="32" t="str">
        <f>IF(E144="","",A144&amp;"__"&amp;E144)</f>
      </c>
      <c r="G144" s="32" t="str">
        <f>IF(E144="","",IF(E144=1,B144,INDEX($G$110:G143,MATCH(A144&amp;"__"&amp;(E144-1),$F$110:F143,0))&amp;", "&amp;B144))</f>
      </c>
      <c r="H144" s="32" t="str">
        <f>IF(COUNTA(A144:C144)=0,"",IF(D144="",0,1))</f>
      </c>
    </row>
    <row r="145" ht="46" customHeight="1">
      <c r="A145" s="20"/>
      <c r="B145" s="20"/>
      <c r="C145" s="20"/>
      <c r="D145" s="33" t="str">
        <f>IF(COUNTA(A145:C145)=0,"",IF(A145="","Add decision link; ",IF(AND(COUNTIF(DecisionsTable[Decision ID],A145)=0,A145&lt;&gt;'Review Summary'!$B$6),"Unknown decision; ",""))&amp;IF(B145="","Add finding link; ",IF(COUNTIF(FindingsTable[Finding ID],B145)=0,"Unknown finding; ",""))&amp;IF(C145="","Set link role; ","")&amp;IF(AND(A145&lt;&gt;"",B145&lt;&gt;"",COUNTIFS(DecisionFindingLinks[Decision ID],A145,DecisionFindingLinks[Finding ID],B145)&gt;1),"Duplicate pair; ","")&amp;IF(COUNTIF(DecisionsTable[Decision ID],A145)=1,IF(COUNTIF(FindingsTable[Finding ID],B145)=1,IF(COUNTIFS(FindingsTable[Finding ID],B145,FindingsTable[Claim ID],INDEX(DecisionsTable[Claim ID],MATCH(A145,DecisionsTable[Decision ID],0)))=0,"Finding belongs to another claim; ",""),""),""))</f>
      </c>
      <c r="E145" s="32" t="str">
        <f>IF(OR(A145="",B145=""),"",COUNTIFS($A$111:A145,A145,$B$111:B145,"&lt;&gt;"))</f>
      </c>
      <c r="F145" s="32" t="str">
        <f>IF(E145="","",A145&amp;"__"&amp;E145)</f>
      </c>
      <c r="G145" s="32" t="str">
        <f>IF(E145="","",IF(E145=1,B145,INDEX($G$110:G144,MATCH(A145&amp;"__"&amp;(E145-1),$F$110:F144,0))&amp;", "&amp;B145))</f>
      </c>
      <c r="H145" s="32" t="str">
        <f>IF(COUNTA(A145:C145)=0,"",IF(D145="",0,1))</f>
      </c>
    </row>
    <row r="146" ht="46" customHeight="1">
      <c r="A146" s="20"/>
      <c r="B146" s="20"/>
      <c r="C146" s="20"/>
      <c r="D146" s="33" t="str">
        <f>IF(COUNTA(A146:C146)=0,"",IF(A146="","Add decision link; ",IF(AND(COUNTIF(DecisionsTable[Decision ID],A146)=0,A146&lt;&gt;'Review Summary'!$B$6),"Unknown decision; ",""))&amp;IF(B146="","Add finding link; ",IF(COUNTIF(FindingsTable[Finding ID],B146)=0,"Unknown finding; ",""))&amp;IF(C146="","Set link role; ","")&amp;IF(AND(A146&lt;&gt;"",B146&lt;&gt;"",COUNTIFS(DecisionFindingLinks[Decision ID],A146,DecisionFindingLinks[Finding ID],B146)&gt;1),"Duplicate pair; ","")&amp;IF(COUNTIF(DecisionsTable[Decision ID],A146)=1,IF(COUNTIF(FindingsTable[Finding ID],B146)=1,IF(COUNTIFS(FindingsTable[Finding ID],B146,FindingsTable[Claim ID],INDEX(DecisionsTable[Claim ID],MATCH(A146,DecisionsTable[Decision ID],0)))=0,"Finding belongs to another claim; ",""),""),""))</f>
      </c>
      <c r="E146" s="32" t="str">
        <f>IF(OR(A146="",B146=""),"",COUNTIFS($A$111:A146,A146,$B$111:B146,"&lt;&gt;"))</f>
      </c>
      <c r="F146" s="32" t="str">
        <f>IF(E146="","",A146&amp;"__"&amp;E146)</f>
      </c>
      <c r="G146" s="32" t="str">
        <f>IF(E146="","",IF(E146=1,B146,INDEX($G$110:G145,MATCH(A146&amp;"__"&amp;(E146-1),$F$110:F145,0))&amp;", "&amp;B146))</f>
      </c>
      <c r="H146" s="32" t="str">
        <f>IF(COUNTA(A146:C146)=0,"",IF(D146="",0,1))</f>
      </c>
    </row>
    <row r="147" ht="46" customHeight="1">
      <c r="A147" s="20"/>
      <c r="B147" s="20"/>
      <c r="C147" s="20"/>
      <c r="D147" s="33" t="str">
        <f>IF(COUNTA(A147:C147)=0,"",IF(A147="","Add decision link; ",IF(AND(COUNTIF(DecisionsTable[Decision ID],A147)=0,A147&lt;&gt;'Review Summary'!$B$6),"Unknown decision; ",""))&amp;IF(B147="","Add finding link; ",IF(COUNTIF(FindingsTable[Finding ID],B147)=0,"Unknown finding; ",""))&amp;IF(C147="","Set link role; ","")&amp;IF(AND(A147&lt;&gt;"",B147&lt;&gt;"",COUNTIFS(DecisionFindingLinks[Decision ID],A147,DecisionFindingLinks[Finding ID],B147)&gt;1),"Duplicate pair; ","")&amp;IF(COUNTIF(DecisionsTable[Decision ID],A147)=1,IF(COUNTIF(FindingsTable[Finding ID],B147)=1,IF(COUNTIFS(FindingsTable[Finding ID],B147,FindingsTable[Claim ID],INDEX(DecisionsTable[Claim ID],MATCH(A147,DecisionsTable[Decision ID],0)))=0,"Finding belongs to another claim; ",""),""),""))</f>
      </c>
      <c r="E147" s="32" t="str">
        <f>IF(OR(A147="",B147=""),"",COUNTIFS($A$111:A147,A147,$B$111:B147,"&lt;&gt;"))</f>
      </c>
      <c r="F147" s="32" t="str">
        <f>IF(E147="","",A147&amp;"__"&amp;E147)</f>
      </c>
      <c r="G147" s="32" t="str">
        <f>IF(E147="","",IF(E147=1,B147,INDEX($G$110:G146,MATCH(A147&amp;"__"&amp;(E147-1),$F$110:F146,0))&amp;", "&amp;B147))</f>
      </c>
      <c r="H147" s="32" t="str">
        <f>IF(COUNTA(A147:C147)=0,"",IF(D147="",0,1))</f>
      </c>
    </row>
    <row r="148" ht="46" customHeight="1">
      <c r="A148" s="20"/>
      <c r="B148" s="20"/>
      <c r="C148" s="20"/>
      <c r="D148" s="33" t="str">
        <f>IF(COUNTA(A148:C148)=0,"",IF(A148="","Add decision link; ",IF(AND(COUNTIF(DecisionsTable[Decision ID],A148)=0,A148&lt;&gt;'Review Summary'!$B$6),"Unknown decision; ",""))&amp;IF(B148="","Add finding link; ",IF(COUNTIF(FindingsTable[Finding ID],B148)=0,"Unknown finding; ",""))&amp;IF(C148="","Set link role; ","")&amp;IF(AND(A148&lt;&gt;"",B148&lt;&gt;"",COUNTIFS(DecisionFindingLinks[Decision ID],A148,DecisionFindingLinks[Finding ID],B148)&gt;1),"Duplicate pair; ","")&amp;IF(COUNTIF(DecisionsTable[Decision ID],A148)=1,IF(COUNTIF(FindingsTable[Finding ID],B148)=1,IF(COUNTIFS(FindingsTable[Finding ID],B148,FindingsTable[Claim ID],INDEX(DecisionsTable[Claim ID],MATCH(A148,DecisionsTable[Decision ID],0)))=0,"Finding belongs to another claim; ",""),""),""))</f>
      </c>
      <c r="E148" s="32" t="str">
        <f>IF(OR(A148="",B148=""),"",COUNTIFS($A$111:A148,A148,$B$111:B148,"&lt;&gt;"))</f>
      </c>
      <c r="F148" s="32" t="str">
        <f>IF(E148="","",A148&amp;"__"&amp;E148)</f>
      </c>
      <c r="G148" s="32" t="str">
        <f>IF(E148="","",IF(E148=1,B148,INDEX($G$110:G147,MATCH(A148&amp;"__"&amp;(E148-1),$F$110:F147,0))&amp;", "&amp;B148))</f>
      </c>
      <c r="H148" s="32" t="str">
        <f>IF(COUNTA(A148:C148)=0,"",IF(D148="",0,1))</f>
      </c>
    </row>
    <row r="149" ht="46" customHeight="1">
      <c r="A149" s="20"/>
      <c r="B149" s="20"/>
      <c r="C149" s="20"/>
      <c r="D149" s="33" t="str">
        <f>IF(COUNTA(A149:C149)=0,"",IF(A149="","Add decision link; ",IF(AND(COUNTIF(DecisionsTable[Decision ID],A149)=0,A149&lt;&gt;'Review Summary'!$B$6),"Unknown decision; ",""))&amp;IF(B149="","Add finding link; ",IF(COUNTIF(FindingsTable[Finding ID],B149)=0,"Unknown finding; ",""))&amp;IF(C149="","Set link role; ","")&amp;IF(AND(A149&lt;&gt;"",B149&lt;&gt;"",COUNTIFS(DecisionFindingLinks[Decision ID],A149,DecisionFindingLinks[Finding ID],B149)&gt;1),"Duplicate pair; ","")&amp;IF(COUNTIF(DecisionsTable[Decision ID],A149)=1,IF(COUNTIF(FindingsTable[Finding ID],B149)=1,IF(COUNTIFS(FindingsTable[Finding ID],B149,FindingsTable[Claim ID],INDEX(DecisionsTable[Claim ID],MATCH(A149,DecisionsTable[Decision ID],0)))=0,"Finding belongs to another claim; ",""),""),""))</f>
      </c>
      <c r="E149" s="32" t="str">
        <f>IF(OR(A149="",B149=""),"",COUNTIFS($A$111:A149,A149,$B$111:B149,"&lt;&gt;"))</f>
      </c>
      <c r="F149" s="32" t="str">
        <f>IF(E149="","",A149&amp;"__"&amp;E149)</f>
      </c>
      <c r="G149" s="32" t="str">
        <f>IF(E149="","",IF(E149=1,B149,INDEX($G$110:G148,MATCH(A149&amp;"__"&amp;(E149-1),$F$110:F148,0))&amp;", "&amp;B149))</f>
      </c>
      <c r="H149" s="32" t="str">
        <f>IF(COUNTA(A149:C149)=0,"",IF(D149="",0,1))</f>
      </c>
    </row>
    <row r="150" ht="46" customHeight="1">
      <c r="A150" s="20"/>
      <c r="B150" s="20"/>
      <c r="C150" s="20"/>
      <c r="D150" s="33" t="str">
        <f>IF(COUNTA(A150:C150)=0,"",IF(A150="","Add decision link; ",IF(AND(COUNTIF(DecisionsTable[Decision ID],A150)=0,A150&lt;&gt;'Review Summary'!$B$6),"Unknown decision; ",""))&amp;IF(B150="","Add finding link; ",IF(COUNTIF(FindingsTable[Finding ID],B150)=0,"Unknown finding; ",""))&amp;IF(C150="","Set link role; ","")&amp;IF(AND(A150&lt;&gt;"",B150&lt;&gt;"",COUNTIFS(DecisionFindingLinks[Decision ID],A150,DecisionFindingLinks[Finding ID],B150)&gt;1),"Duplicate pair; ","")&amp;IF(COUNTIF(DecisionsTable[Decision ID],A150)=1,IF(COUNTIF(FindingsTable[Finding ID],B150)=1,IF(COUNTIFS(FindingsTable[Finding ID],B150,FindingsTable[Claim ID],INDEX(DecisionsTable[Claim ID],MATCH(A150,DecisionsTable[Decision ID],0)))=0,"Finding belongs to another claim; ",""),""),""))</f>
      </c>
      <c r="E150" s="32" t="str">
        <f>IF(OR(A150="",B150=""),"",COUNTIFS($A$111:A150,A150,$B$111:B150,"&lt;&gt;"))</f>
      </c>
      <c r="F150" s="32" t="str">
        <f>IF(E150="","",A150&amp;"__"&amp;E150)</f>
      </c>
      <c r="G150" s="32" t="str">
        <f>IF(E150="","",IF(E150=1,B150,INDEX($G$110:G149,MATCH(A150&amp;"__"&amp;(E150-1),$F$110:F149,0))&amp;", "&amp;B150))</f>
      </c>
      <c r="H150" s="32" t="str">
        <f>IF(COUNTA(A150:C150)=0,"",IF(D150="",0,1))</f>
      </c>
    </row>
    <row r="151" ht="46" customHeight="1">
      <c r="A151" s="20"/>
      <c r="B151" s="20"/>
      <c r="C151" s="20"/>
      <c r="D151" s="33" t="str">
        <f>IF(COUNTA(A151:C151)=0,"",IF(A151="","Add decision link; ",IF(AND(COUNTIF(DecisionsTable[Decision ID],A151)=0,A151&lt;&gt;'Review Summary'!$B$6),"Unknown decision; ",""))&amp;IF(B151="","Add finding link; ",IF(COUNTIF(FindingsTable[Finding ID],B151)=0,"Unknown finding; ",""))&amp;IF(C151="","Set link role; ","")&amp;IF(AND(A151&lt;&gt;"",B151&lt;&gt;"",COUNTIFS(DecisionFindingLinks[Decision ID],A151,DecisionFindingLinks[Finding ID],B151)&gt;1),"Duplicate pair; ","")&amp;IF(COUNTIF(DecisionsTable[Decision ID],A151)=1,IF(COUNTIF(FindingsTable[Finding ID],B151)=1,IF(COUNTIFS(FindingsTable[Finding ID],B151,FindingsTable[Claim ID],INDEX(DecisionsTable[Claim ID],MATCH(A151,DecisionsTable[Decision ID],0)))=0,"Finding belongs to another claim; ",""),""),""))</f>
      </c>
      <c r="E151" s="32" t="str">
        <f>IF(OR(A151="",B151=""),"",COUNTIFS($A$111:A151,A151,$B$111:B151,"&lt;&gt;"))</f>
      </c>
      <c r="F151" s="32" t="str">
        <f>IF(E151="","",A151&amp;"__"&amp;E151)</f>
      </c>
      <c r="G151" s="32" t="str">
        <f>IF(E151="","",IF(E151=1,B151,INDEX($G$110:G150,MATCH(A151&amp;"__"&amp;(E151-1),$F$110:F150,0))&amp;", "&amp;B151))</f>
      </c>
      <c r="H151" s="32" t="str">
        <f>IF(COUNTA(A151:C151)=0,"",IF(D151="",0,1))</f>
      </c>
    </row>
    <row r="152" ht="46" customHeight="1">
      <c r="A152" s="20"/>
      <c r="B152" s="20"/>
      <c r="C152" s="20"/>
      <c r="D152" s="33" t="str">
        <f>IF(COUNTA(A152:C152)=0,"",IF(A152="","Add decision link; ",IF(AND(COUNTIF(DecisionsTable[Decision ID],A152)=0,A152&lt;&gt;'Review Summary'!$B$6),"Unknown decision; ",""))&amp;IF(B152="","Add finding link; ",IF(COUNTIF(FindingsTable[Finding ID],B152)=0,"Unknown finding; ",""))&amp;IF(C152="","Set link role; ","")&amp;IF(AND(A152&lt;&gt;"",B152&lt;&gt;"",COUNTIFS(DecisionFindingLinks[Decision ID],A152,DecisionFindingLinks[Finding ID],B152)&gt;1),"Duplicate pair; ","")&amp;IF(COUNTIF(DecisionsTable[Decision ID],A152)=1,IF(COUNTIF(FindingsTable[Finding ID],B152)=1,IF(COUNTIFS(FindingsTable[Finding ID],B152,FindingsTable[Claim ID],INDEX(DecisionsTable[Claim ID],MATCH(A152,DecisionsTable[Decision ID],0)))=0,"Finding belongs to another claim; ",""),""),""))</f>
      </c>
      <c r="E152" s="32" t="str">
        <f>IF(OR(A152="",B152=""),"",COUNTIFS($A$111:A152,A152,$B$111:B152,"&lt;&gt;"))</f>
      </c>
      <c r="F152" s="32" t="str">
        <f>IF(E152="","",A152&amp;"__"&amp;E152)</f>
      </c>
      <c r="G152" s="32" t="str">
        <f>IF(E152="","",IF(E152=1,B152,INDEX($G$110:G151,MATCH(A152&amp;"__"&amp;(E152-1),$F$110:F151,0))&amp;", "&amp;B152))</f>
      </c>
      <c r="H152" s="32" t="str">
        <f>IF(COUNTA(A152:C152)=0,"",IF(D152="",0,1))</f>
      </c>
    </row>
    <row r="153" ht="46" customHeight="1">
      <c r="A153" s="20"/>
      <c r="B153" s="20"/>
      <c r="C153" s="20"/>
      <c r="D153" s="33" t="str">
        <f>IF(COUNTA(A153:C153)=0,"",IF(A153="","Add decision link; ",IF(AND(COUNTIF(DecisionsTable[Decision ID],A153)=0,A153&lt;&gt;'Review Summary'!$B$6),"Unknown decision; ",""))&amp;IF(B153="","Add finding link; ",IF(COUNTIF(FindingsTable[Finding ID],B153)=0,"Unknown finding; ",""))&amp;IF(C153="","Set link role; ","")&amp;IF(AND(A153&lt;&gt;"",B153&lt;&gt;"",COUNTIFS(DecisionFindingLinks[Decision ID],A153,DecisionFindingLinks[Finding ID],B153)&gt;1),"Duplicate pair; ","")&amp;IF(COUNTIF(DecisionsTable[Decision ID],A153)=1,IF(COUNTIF(FindingsTable[Finding ID],B153)=1,IF(COUNTIFS(FindingsTable[Finding ID],B153,FindingsTable[Claim ID],INDEX(DecisionsTable[Claim ID],MATCH(A153,DecisionsTable[Decision ID],0)))=0,"Finding belongs to another claim; ",""),""),""))</f>
      </c>
      <c r="E153" s="32" t="str">
        <f>IF(OR(A153="",B153=""),"",COUNTIFS($A$111:A153,A153,$B$111:B153,"&lt;&gt;"))</f>
      </c>
      <c r="F153" s="32" t="str">
        <f>IF(E153="","",A153&amp;"__"&amp;E153)</f>
      </c>
      <c r="G153" s="32" t="str">
        <f>IF(E153="","",IF(E153=1,B153,INDEX($G$110:G152,MATCH(A153&amp;"__"&amp;(E153-1),$F$110:F152,0))&amp;", "&amp;B153))</f>
      </c>
      <c r="H153" s="32" t="str">
        <f>IF(COUNTA(A153:C153)=0,"",IF(D153="",0,1))</f>
      </c>
    </row>
    <row r="154" ht="46" customHeight="1">
      <c r="A154" s="20"/>
      <c r="B154" s="20"/>
      <c r="C154" s="20"/>
      <c r="D154" s="33" t="str">
        <f>IF(COUNTA(A154:C154)=0,"",IF(A154="","Add decision link; ",IF(AND(COUNTIF(DecisionsTable[Decision ID],A154)=0,A154&lt;&gt;'Review Summary'!$B$6),"Unknown decision; ",""))&amp;IF(B154="","Add finding link; ",IF(COUNTIF(FindingsTable[Finding ID],B154)=0,"Unknown finding; ",""))&amp;IF(C154="","Set link role; ","")&amp;IF(AND(A154&lt;&gt;"",B154&lt;&gt;"",COUNTIFS(DecisionFindingLinks[Decision ID],A154,DecisionFindingLinks[Finding ID],B154)&gt;1),"Duplicate pair; ","")&amp;IF(COUNTIF(DecisionsTable[Decision ID],A154)=1,IF(COUNTIF(FindingsTable[Finding ID],B154)=1,IF(COUNTIFS(FindingsTable[Finding ID],B154,FindingsTable[Claim ID],INDEX(DecisionsTable[Claim ID],MATCH(A154,DecisionsTable[Decision ID],0)))=0,"Finding belongs to another claim; ",""),""),""))</f>
      </c>
      <c r="E154" s="32" t="str">
        <f>IF(OR(A154="",B154=""),"",COUNTIFS($A$111:A154,A154,$B$111:B154,"&lt;&gt;"))</f>
      </c>
      <c r="F154" s="32" t="str">
        <f>IF(E154="","",A154&amp;"__"&amp;E154)</f>
      </c>
      <c r="G154" s="32" t="str">
        <f>IF(E154="","",IF(E154=1,B154,INDEX($G$110:G153,MATCH(A154&amp;"__"&amp;(E154-1),$F$110:F153,0))&amp;", "&amp;B154))</f>
      </c>
      <c r="H154" s="32" t="str">
        <f>IF(COUNTA(A154:C154)=0,"",IF(D154="",0,1))</f>
      </c>
    </row>
    <row r="155" ht="46" customHeight="1">
      <c r="A155" s="20"/>
      <c r="B155" s="20"/>
      <c r="C155" s="20"/>
      <c r="D155" s="33" t="str">
        <f>IF(COUNTA(A155:C155)=0,"",IF(A155="","Add decision link; ",IF(AND(COUNTIF(DecisionsTable[Decision ID],A155)=0,A155&lt;&gt;'Review Summary'!$B$6),"Unknown decision; ",""))&amp;IF(B155="","Add finding link; ",IF(COUNTIF(FindingsTable[Finding ID],B155)=0,"Unknown finding; ",""))&amp;IF(C155="","Set link role; ","")&amp;IF(AND(A155&lt;&gt;"",B155&lt;&gt;"",COUNTIFS(DecisionFindingLinks[Decision ID],A155,DecisionFindingLinks[Finding ID],B155)&gt;1),"Duplicate pair; ","")&amp;IF(COUNTIF(DecisionsTable[Decision ID],A155)=1,IF(COUNTIF(FindingsTable[Finding ID],B155)=1,IF(COUNTIFS(FindingsTable[Finding ID],B155,FindingsTable[Claim ID],INDEX(DecisionsTable[Claim ID],MATCH(A155,DecisionsTable[Decision ID],0)))=0,"Finding belongs to another claim; ",""),""),""))</f>
      </c>
      <c r="E155" s="32" t="str">
        <f>IF(OR(A155="",B155=""),"",COUNTIFS($A$111:A155,A155,$B$111:B155,"&lt;&gt;"))</f>
      </c>
      <c r="F155" s="32" t="str">
        <f>IF(E155="","",A155&amp;"__"&amp;E155)</f>
      </c>
      <c r="G155" s="32" t="str">
        <f>IF(E155="","",IF(E155=1,B155,INDEX($G$110:G154,MATCH(A155&amp;"__"&amp;(E155-1),$F$110:F154,0))&amp;", "&amp;B155))</f>
      </c>
      <c r="H155" s="32" t="str">
        <f>IF(COUNTA(A155:C155)=0,"",IF(D155="",0,1))</f>
      </c>
    </row>
    <row r="156" ht="46" customHeight="1">
      <c r="A156" s="20"/>
      <c r="B156" s="20"/>
      <c r="C156" s="20"/>
      <c r="D156" s="33" t="str">
        <f>IF(COUNTA(A156:C156)=0,"",IF(A156="","Add decision link; ",IF(AND(COUNTIF(DecisionsTable[Decision ID],A156)=0,A156&lt;&gt;'Review Summary'!$B$6),"Unknown decision; ",""))&amp;IF(B156="","Add finding link; ",IF(COUNTIF(FindingsTable[Finding ID],B156)=0,"Unknown finding; ",""))&amp;IF(C156="","Set link role; ","")&amp;IF(AND(A156&lt;&gt;"",B156&lt;&gt;"",COUNTIFS(DecisionFindingLinks[Decision ID],A156,DecisionFindingLinks[Finding ID],B156)&gt;1),"Duplicate pair; ","")&amp;IF(COUNTIF(DecisionsTable[Decision ID],A156)=1,IF(COUNTIF(FindingsTable[Finding ID],B156)=1,IF(COUNTIFS(FindingsTable[Finding ID],B156,FindingsTable[Claim ID],INDEX(DecisionsTable[Claim ID],MATCH(A156,DecisionsTable[Decision ID],0)))=0,"Finding belongs to another claim; ",""),""),""))</f>
      </c>
      <c r="E156" s="32" t="str">
        <f>IF(OR(A156="",B156=""),"",COUNTIFS($A$111:A156,A156,$B$111:B156,"&lt;&gt;"))</f>
      </c>
      <c r="F156" s="32" t="str">
        <f>IF(E156="","",A156&amp;"__"&amp;E156)</f>
      </c>
      <c r="G156" s="32" t="str">
        <f>IF(E156="","",IF(E156=1,B156,INDEX($G$110:G155,MATCH(A156&amp;"__"&amp;(E156-1),$F$110:F155,0))&amp;", "&amp;B156))</f>
      </c>
      <c r="H156" s="32" t="str">
        <f>IF(COUNTA(A156:C156)=0,"",IF(D156="",0,1))</f>
      </c>
    </row>
    <row r="157" ht="46" customHeight="1">
      <c r="A157" s="20"/>
      <c r="B157" s="20"/>
      <c r="C157" s="20"/>
      <c r="D157" s="33" t="str">
        <f>IF(COUNTA(A157:C157)=0,"",IF(A157="","Add decision link; ",IF(AND(COUNTIF(DecisionsTable[Decision ID],A157)=0,A157&lt;&gt;'Review Summary'!$B$6),"Unknown decision; ",""))&amp;IF(B157="","Add finding link; ",IF(COUNTIF(FindingsTable[Finding ID],B157)=0,"Unknown finding; ",""))&amp;IF(C157="","Set link role; ","")&amp;IF(AND(A157&lt;&gt;"",B157&lt;&gt;"",COUNTIFS(DecisionFindingLinks[Decision ID],A157,DecisionFindingLinks[Finding ID],B157)&gt;1),"Duplicate pair; ","")&amp;IF(COUNTIF(DecisionsTable[Decision ID],A157)=1,IF(COUNTIF(FindingsTable[Finding ID],B157)=1,IF(COUNTIFS(FindingsTable[Finding ID],B157,FindingsTable[Claim ID],INDEX(DecisionsTable[Claim ID],MATCH(A157,DecisionsTable[Decision ID],0)))=0,"Finding belongs to another claim; ",""),""),""))</f>
      </c>
      <c r="E157" s="32" t="str">
        <f>IF(OR(A157="",B157=""),"",COUNTIFS($A$111:A157,A157,$B$111:B157,"&lt;&gt;"))</f>
      </c>
      <c r="F157" s="32" t="str">
        <f>IF(E157="","",A157&amp;"__"&amp;E157)</f>
      </c>
      <c r="G157" s="32" t="str">
        <f>IF(E157="","",IF(E157=1,B157,INDEX($G$110:G156,MATCH(A157&amp;"__"&amp;(E157-1),$F$110:F156,0))&amp;", "&amp;B157))</f>
      </c>
      <c r="H157" s="32" t="str">
        <f>IF(COUNTA(A157:C157)=0,"",IF(D157="",0,1))</f>
      </c>
    </row>
    <row r="158" ht="46" customHeight="1">
      <c r="A158" s="20"/>
      <c r="B158" s="20"/>
      <c r="C158" s="20"/>
      <c r="D158" s="33" t="str">
        <f>IF(COUNTA(A158:C158)=0,"",IF(A158="","Add decision link; ",IF(AND(COUNTIF(DecisionsTable[Decision ID],A158)=0,A158&lt;&gt;'Review Summary'!$B$6),"Unknown decision; ",""))&amp;IF(B158="","Add finding link; ",IF(COUNTIF(FindingsTable[Finding ID],B158)=0,"Unknown finding; ",""))&amp;IF(C158="","Set link role; ","")&amp;IF(AND(A158&lt;&gt;"",B158&lt;&gt;"",COUNTIFS(DecisionFindingLinks[Decision ID],A158,DecisionFindingLinks[Finding ID],B158)&gt;1),"Duplicate pair; ","")&amp;IF(COUNTIF(DecisionsTable[Decision ID],A158)=1,IF(COUNTIF(FindingsTable[Finding ID],B158)=1,IF(COUNTIFS(FindingsTable[Finding ID],B158,FindingsTable[Claim ID],INDEX(DecisionsTable[Claim ID],MATCH(A158,DecisionsTable[Decision ID],0)))=0,"Finding belongs to another claim; ",""),""),""))</f>
      </c>
      <c r="E158" s="32" t="str">
        <f>IF(OR(A158="",B158=""),"",COUNTIFS($A$111:A158,A158,$B$111:B158,"&lt;&gt;"))</f>
      </c>
      <c r="F158" s="32" t="str">
        <f>IF(E158="","",A158&amp;"__"&amp;E158)</f>
      </c>
      <c r="G158" s="32" t="str">
        <f>IF(E158="","",IF(E158=1,B158,INDEX($G$110:G157,MATCH(A158&amp;"__"&amp;(E158-1),$F$110:F157,0))&amp;", "&amp;B158))</f>
      </c>
      <c r="H158" s="32" t="str">
        <f>IF(COUNTA(A158:C158)=0,"",IF(D158="",0,1))</f>
      </c>
    </row>
    <row r="159" ht="46" customHeight="1">
      <c r="A159" s="20"/>
      <c r="B159" s="20"/>
      <c r="C159" s="20"/>
      <c r="D159" s="33" t="str">
        <f>IF(COUNTA(A159:C159)=0,"",IF(A159="","Add decision link; ",IF(AND(COUNTIF(DecisionsTable[Decision ID],A159)=0,A159&lt;&gt;'Review Summary'!$B$6),"Unknown decision; ",""))&amp;IF(B159="","Add finding link; ",IF(COUNTIF(FindingsTable[Finding ID],B159)=0,"Unknown finding; ",""))&amp;IF(C159="","Set link role; ","")&amp;IF(AND(A159&lt;&gt;"",B159&lt;&gt;"",COUNTIFS(DecisionFindingLinks[Decision ID],A159,DecisionFindingLinks[Finding ID],B159)&gt;1),"Duplicate pair; ","")&amp;IF(COUNTIF(DecisionsTable[Decision ID],A159)=1,IF(COUNTIF(FindingsTable[Finding ID],B159)=1,IF(COUNTIFS(FindingsTable[Finding ID],B159,FindingsTable[Claim ID],INDEX(DecisionsTable[Claim ID],MATCH(A159,DecisionsTable[Decision ID],0)))=0,"Finding belongs to another claim; ",""),""),""))</f>
      </c>
      <c r="E159" s="32" t="str">
        <f>IF(OR(A159="",B159=""),"",COUNTIFS($A$111:A159,A159,$B$111:B159,"&lt;&gt;"))</f>
      </c>
      <c r="F159" s="32" t="str">
        <f>IF(E159="","",A159&amp;"__"&amp;E159)</f>
      </c>
      <c r="G159" s="32" t="str">
        <f>IF(E159="","",IF(E159=1,B159,INDEX($G$110:G158,MATCH(A159&amp;"__"&amp;(E159-1),$F$110:F158,0))&amp;", "&amp;B159))</f>
      </c>
      <c r="H159" s="32" t="str">
        <f>IF(COUNTA(A159:C159)=0,"",IF(D159="",0,1))</f>
      </c>
    </row>
    <row r="160" ht="46" customHeight="1">
      <c r="A160" s="20"/>
      <c r="B160" s="20"/>
      <c r="C160" s="20"/>
      <c r="D160" s="33" t="str">
        <f>IF(COUNTA(A160:C160)=0,"",IF(A160="","Add decision link; ",IF(AND(COUNTIF(DecisionsTable[Decision ID],A160)=0,A160&lt;&gt;'Review Summary'!$B$6),"Unknown decision; ",""))&amp;IF(B160="","Add finding link; ",IF(COUNTIF(FindingsTable[Finding ID],B160)=0,"Unknown finding; ",""))&amp;IF(C160="","Set link role; ","")&amp;IF(AND(A160&lt;&gt;"",B160&lt;&gt;"",COUNTIFS(DecisionFindingLinks[Decision ID],A160,DecisionFindingLinks[Finding ID],B160)&gt;1),"Duplicate pair; ","")&amp;IF(COUNTIF(DecisionsTable[Decision ID],A160)=1,IF(COUNTIF(FindingsTable[Finding ID],B160)=1,IF(COUNTIFS(FindingsTable[Finding ID],B160,FindingsTable[Claim ID],INDEX(DecisionsTable[Claim ID],MATCH(A160,DecisionsTable[Decision ID],0)))=0,"Finding belongs to another claim; ",""),""),""))</f>
      </c>
      <c r="E160" s="32" t="str">
        <f>IF(OR(A160="",B160=""),"",COUNTIFS($A$111:A160,A160,$B$111:B160,"&lt;&gt;"))</f>
      </c>
      <c r="F160" s="32" t="str">
        <f>IF(E160="","",A160&amp;"__"&amp;E160)</f>
      </c>
      <c r="G160" s="32" t="str">
        <f>IF(E160="","",IF(E160=1,B160,INDEX($G$110:G159,MATCH(A160&amp;"__"&amp;(E160-1),$F$110:F159,0))&amp;", "&amp;B160))</f>
      </c>
      <c r="H160" s="32" t="str">
        <f>IF(COUNTA(A160:C160)=0,"",IF(D160="",0,1))</f>
      </c>
    </row>
    <row r="161" ht="46" customHeight="1">
      <c r="A161" s="20"/>
      <c r="B161" s="20"/>
      <c r="C161" s="20"/>
      <c r="D161" s="33" t="str">
        <f>IF(COUNTA(A161:C161)=0,"",IF(A161="","Add decision link; ",IF(AND(COUNTIF(DecisionsTable[Decision ID],A161)=0,A161&lt;&gt;'Review Summary'!$B$6),"Unknown decision; ",""))&amp;IF(B161="","Add finding link; ",IF(COUNTIF(FindingsTable[Finding ID],B161)=0,"Unknown finding; ",""))&amp;IF(C161="","Set link role; ","")&amp;IF(AND(A161&lt;&gt;"",B161&lt;&gt;"",COUNTIFS(DecisionFindingLinks[Decision ID],A161,DecisionFindingLinks[Finding ID],B161)&gt;1),"Duplicate pair; ","")&amp;IF(COUNTIF(DecisionsTable[Decision ID],A161)=1,IF(COUNTIF(FindingsTable[Finding ID],B161)=1,IF(COUNTIFS(FindingsTable[Finding ID],B161,FindingsTable[Claim ID],INDEX(DecisionsTable[Claim ID],MATCH(A161,DecisionsTable[Decision ID],0)))=0,"Finding belongs to another claim; ",""),""),""))</f>
      </c>
      <c r="E161" s="32" t="str">
        <f>IF(OR(A161="",B161=""),"",COUNTIFS($A$111:A161,A161,$B$111:B161,"&lt;&gt;"))</f>
      </c>
      <c r="F161" s="32" t="str">
        <f>IF(E161="","",A161&amp;"__"&amp;E161)</f>
      </c>
      <c r="G161" s="32" t="str">
        <f>IF(E161="","",IF(E161=1,B161,INDEX($G$110:G160,MATCH(A161&amp;"__"&amp;(E161-1),$F$110:F160,0))&amp;", "&amp;B161))</f>
      </c>
      <c r="H161" s="32" t="str">
        <f>IF(COUNTA(A161:C161)=0,"",IF(D161="",0,1))</f>
      </c>
    </row>
    <row r="162" ht="46" customHeight="1">
      <c r="A162" s="20"/>
      <c r="B162" s="20"/>
      <c r="C162" s="20"/>
      <c r="D162" s="33" t="str">
        <f>IF(COUNTA(A162:C162)=0,"",IF(A162="","Add decision link; ",IF(AND(COUNTIF(DecisionsTable[Decision ID],A162)=0,A162&lt;&gt;'Review Summary'!$B$6),"Unknown decision; ",""))&amp;IF(B162="","Add finding link; ",IF(COUNTIF(FindingsTable[Finding ID],B162)=0,"Unknown finding; ",""))&amp;IF(C162="","Set link role; ","")&amp;IF(AND(A162&lt;&gt;"",B162&lt;&gt;"",COUNTIFS(DecisionFindingLinks[Decision ID],A162,DecisionFindingLinks[Finding ID],B162)&gt;1),"Duplicate pair; ","")&amp;IF(COUNTIF(DecisionsTable[Decision ID],A162)=1,IF(COUNTIF(FindingsTable[Finding ID],B162)=1,IF(COUNTIFS(FindingsTable[Finding ID],B162,FindingsTable[Claim ID],INDEX(DecisionsTable[Claim ID],MATCH(A162,DecisionsTable[Decision ID],0)))=0,"Finding belongs to another claim; ",""),""),""))</f>
      </c>
      <c r="E162" s="32" t="str">
        <f>IF(OR(A162="",B162=""),"",COUNTIFS($A$111:A162,A162,$B$111:B162,"&lt;&gt;"))</f>
      </c>
      <c r="F162" s="32" t="str">
        <f>IF(E162="","",A162&amp;"__"&amp;E162)</f>
      </c>
      <c r="G162" s="32" t="str">
        <f>IF(E162="","",IF(E162=1,B162,INDEX($G$110:G161,MATCH(A162&amp;"__"&amp;(E162-1),$F$110:F161,0))&amp;", "&amp;B162))</f>
      </c>
      <c r="H162" s="32" t="str">
        <f>IF(COUNTA(A162:C162)=0,"",IF(D162="",0,1))</f>
      </c>
    </row>
    <row r="163" ht="46" customHeight="1">
      <c r="A163" s="20"/>
      <c r="B163" s="20"/>
      <c r="C163" s="20"/>
      <c r="D163" s="33" t="str">
        <f>IF(COUNTA(A163:C163)=0,"",IF(A163="","Add decision link; ",IF(AND(COUNTIF(DecisionsTable[Decision ID],A163)=0,A163&lt;&gt;'Review Summary'!$B$6),"Unknown decision; ",""))&amp;IF(B163="","Add finding link; ",IF(COUNTIF(FindingsTable[Finding ID],B163)=0,"Unknown finding; ",""))&amp;IF(C163="","Set link role; ","")&amp;IF(AND(A163&lt;&gt;"",B163&lt;&gt;"",COUNTIFS(DecisionFindingLinks[Decision ID],A163,DecisionFindingLinks[Finding ID],B163)&gt;1),"Duplicate pair; ","")&amp;IF(COUNTIF(DecisionsTable[Decision ID],A163)=1,IF(COUNTIF(FindingsTable[Finding ID],B163)=1,IF(COUNTIFS(FindingsTable[Finding ID],B163,FindingsTable[Claim ID],INDEX(DecisionsTable[Claim ID],MATCH(A163,DecisionsTable[Decision ID],0)))=0,"Finding belongs to another claim; ",""),""),""))</f>
      </c>
      <c r="E163" s="32" t="str">
        <f>IF(OR(A163="",B163=""),"",COUNTIFS($A$111:A163,A163,$B$111:B163,"&lt;&gt;"))</f>
      </c>
      <c r="F163" s="32" t="str">
        <f>IF(E163="","",A163&amp;"__"&amp;E163)</f>
      </c>
      <c r="G163" s="32" t="str">
        <f>IF(E163="","",IF(E163=1,B163,INDEX($G$110:G162,MATCH(A163&amp;"__"&amp;(E163-1),$F$110:F162,0))&amp;", "&amp;B163))</f>
      </c>
      <c r="H163" s="32" t="str">
        <f>IF(COUNTA(A163:C163)=0,"",IF(D163="",0,1))</f>
      </c>
    </row>
    <row r="164" ht="46" customHeight="1">
      <c r="A164" s="20"/>
      <c r="B164" s="20"/>
      <c r="C164" s="20"/>
      <c r="D164" s="33" t="str">
        <f>IF(COUNTA(A164:C164)=0,"",IF(A164="","Add decision link; ",IF(AND(COUNTIF(DecisionsTable[Decision ID],A164)=0,A164&lt;&gt;'Review Summary'!$B$6),"Unknown decision; ",""))&amp;IF(B164="","Add finding link; ",IF(COUNTIF(FindingsTable[Finding ID],B164)=0,"Unknown finding; ",""))&amp;IF(C164="","Set link role; ","")&amp;IF(AND(A164&lt;&gt;"",B164&lt;&gt;"",COUNTIFS(DecisionFindingLinks[Decision ID],A164,DecisionFindingLinks[Finding ID],B164)&gt;1),"Duplicate pair; ","")&amp;IF(COUNTIF(DecisionsTable[Decision ID],A164)=1,IF(COUNTIF(FindingsTable[Finding ID],B164)=1,IF(COUNTIFS(FindingsTable[Finding ID],B164,FindingsTable[Claim ID],INDEX(DecisionsTable[Claim ID],MATCH(A164,DecisionsTable[Decision ID],0)))=0,"Finding belongs to another claim; ",""),""),""))</f>
      </c>
      <c r="E164" s="32" t="str">
        <f>IF(OR(A164="",B164=""),"",COUNTIFS($A$111:A164,A164,$B$111:B164,"&lt;&gt;"))</f>
      </c>
      <c r="F164" s="32" t="str">
        <f>IF(E164="","",A164&amp;"__"&amp;E164)</f>
      </c>
      <c r="G164" s="32" t="str">
        <f>IF(E164="","",IF(E164=1,B164,INDEX($G$110:G163,MATCH(A164&amp;"__"&amp;(E164-1),$F$110:F163,0))&amp;", "&amp;B164))</f>
      </c>
      <c r="H164" s="32" t="str">
        <f>IF(COUNTA(A164:C164)=0,"",IF(D164="",0,1))</f>
      </c>
    </row>
    <row r="165" ht="46" customHeight="1">
      <c r="A165" s="20"/>
      <c r="B165" s="20"/>
      <c r="C165" s="20"/>
      <c r="D165" s="33" t="str">
        <f>IF(COUNTA(A165:C165)=0,"",IF(A165="","Add decision link; ",IF(AND(COUNTIF(DecisionsTable[Decision ID],A165)=0,A165&lt;&gt;'Review Summary'!$B$6),"Unknown decision; ",""))&amp;IF(B165="","Add finding link; ",IF(COUNTIF(FindingsTable[Finding ID],B165)=0,"Unknown finding; ",""))&amp;IF(C165="","Set link role; ","")&amp;IF(AND(A165&lt;&gt;"",B165&lt;&gt;"",COUNTIFS(DecisionFindingLinks[Decision ID],A165,DecisionFindingLinks[Finding ID],B165)&gt;1),"Duplicate pair; ","")&amp;IF(COUNTIF(DecisionsTable[Decision ID],A165)=1,IF(COUNTIF(FindingsTable[Finding ID],B165)=1,IF(COUNTIFS(FindingsTable[Finding ID],B165,FindingsTable[Claim ID],INDEX(DecisionsTable[Claim ID],MATCH(A165,DecisionsTable[Decision ID],0)))=0,"Finding belongs to another claim; ",""),""),""))</f>
      </c>
      <c r="E165" s="32" t="str">
        <f>IF(OR(A165="",B165=""),"",COUNTIFS($A$111:A165,A165,$B$111:B165,"&lt;&gt;"))</f>
      </c>
      <c r="F165" s="32" t="str">
        <f>IF(E165="","",A165&amp;"__"&amp;E165)</f>
      </c>
      <c r="G165" s="32" t="str">
        <f>IF(E165="","",IF(E165=1,B165,INDEX($G$110:G164,MATCH(A165&amp;"__"&amp;(E165-1),$F$110:F164,0))&amp;", "&amp;B165))</f>
      </c>
      <c r="H165" s="32" t="str">
        <f>IF(COUNTA(A165:C165)=0,"",IF(D165="",0,1))</f>
      </c>
    </row>
    <row r="166" ht="46" customHeight="1">
      <c r="A166" s="20"/>
      <c r="B166" s="20"/>
      <c r="C166" s="20"/>
      <c r="D166" s="33" t="str">
        <f>IF(COUNTA(A166:C166)=0,"",IF(A166="","Add decision link; ",IF(AND(COUNTIF(DecisionsTable[Decision ID],A166)=0,A166&lt;&gt;'Review Summary'!$B$6),"Unknown decision; ",""))&amp;IF(B166="","Add finding link; ",IF(COUNTIF(FindingsTable[Finding ID],B166)=0,"Unknown finding; ",""))&amp;IF(C166="","Set link role; ","")&amp;IF(AND(A166&lt;&gt;"",B166&lt;&gt;"",COUNTIFS(DecisionFindingLinks[Decision ID],A166,DecisionFindingLinks[Finding ID],B166)&gt;1),"Duplicate pair; ","")&amp;IF(COUNTIF(DecisionsTable[Decision ID],A166)=1,IF(COUNTIF(FindingsTable[Finding ID],B166)=1,IF(COUNTIFS(FindingsTable[Finding ID],B166,FindingsTable[Claim ID],INDEX(DecisionsTable[Claim ID],MATCH(A166,DecisionsTable[Decision ID],0)))=0,"Finding belongs to another claim; ",""),""),""))</f>
      </c>
      <c r="E166" s="32" t="str">
        <f>IF(OR(A166="",B166=""),"",COUNTIFS($A$111:A166,A166,$B$111:B166,"&lt;&gt;"))</f>
      </c>
      <c r="F166" s="32" t="str">
        <f>IF(E166="","",A166&amp;"__"&amp;E166)</f>
      </c>
      <c r="G166" s="32" t="str">
        <f>IF(E166="","",IF(E166=1,B166,INDEX($G$110:G165,MATCH(A166&amp;"__"&amp;(E166-1),$F$110:F165,0))&amp;", "&amp;B166))</f>
      </c>
      <c r="H166" s="32" t="str">
        <f>IF(COUNTA(A166:C166)=0,"",IF(D166="",0,1))</f>
      </c>
    </row>
    <row r="167" ht="46" customHeight="1">
      <c r="A167" s="20"/>
      <c r="B167" s="20"/>
      <c r="C167" s="20"/>
      <c r="D167" s="33" t="str">
        <f>IF(COUNTA(A167:C167)=0,"",IF(A167="","Add decision link; ",IF(AND(COUNTIF(DecisionsTable[Decision ID],A167)=0,A167&lt;&gt;'Review Summary'!$B$6),"Unknown decision; ",""))&amp;IF(B167="","Add finding link; ",IF(COUNTIF(FindingsTable[Finding ID],B167)=0,"Unknown finding; ",""))&amp;IF(C167="","Set link role; ","")&amp;IF(AND(A167&lt;&gt;"",B167&lt;&gt;"",COUNTIFS(DecisionFindingLinks[Decision ID],A167,DecisionFindingLinks[Finding ID],B167)&gt;1),"Duplicate pair; ","")&amp;IF(COUNTIF(DecisionsTable[Decision ID],A167)=1,IF(COUNTIF(FindingsTable[Finding ID],B167)=1,IF(COUNTIFS(FindingsTable[Finding ID],B167,FindingsTable[Claim ID],INDEX(DecisionsTable[Claim ID],MATCH(A167,DecisionsTable[Decision ID],0)))=0,"Finding belongs to another claim; ",""),""),""))</f>
      </c>
      <c r="E167" s="32" t="str">
        <f>IF(OR(A167="",B167=""),"",COUNTIFS($A$111:A167,A167,$B$111:B167,"&lt;&gt;"))</f>
      </c>
      <c r="F167" s="32" t="str">
        <f>IF(E167="","",A167&amp;"__"&amp;E167)</f>
      </c>
      <c r="G167" s="32" t="str">
        <f>IF(E167="","",IF(E167=1,B167,INDEX($G$110:G166,MATCH(A167&amp;"__"&amp;(E167-1),$F$110:F166,0))&amp;", "&amp;B167))</f>
      </c>
      <c r="H167" s="32" t="str">
        <f>IF(COUNTA(A167:C167)=0,"",IF(D167="",0,1))</f>
      </c>
    </row>
    <row r="168" ht="46" customHeight="1">
      <c r="A168" s="20"/>
      <c r="B168" s="20"/>
      <c r="C168" s="20"/>
      <c r="D168" s="33" t="str">
        <f>IF(COUNTA(A168:C168)=0,"",IF(A168="","Add decision link; ",IF(AND(COUNTIF(DecisionsTable[Decision ID],A168)=0,A168&lt;&gt;'Review Summary'!$B$6),"Unknown decision; ",""))&amp;IF(B168="","Add finding link; ",IF(COUNTIF(FindingsTable[Finding ID],B168)=0,"Unknown finding; ",""))&amp;IF(C168="","Set link role; ","")&amp;IF(AND(A168&lt;&gt;"",B168&lt;&gt;"",COUNTIFS(DecisionFindingLinks[Decision ID],A168,DecisionFindingLinks[Finding ID],B168)&gt;1),"Duplicate pair; ","")&amp;IF(COUNTIF(DecisionsTable[Decision ID],A168)=1,IF(COUNTIF(FindingsTable[Finding ID],B168)=1,IF(COUNTIFS(FindingsTable[Finding ID],B168,FindingsTable[Claim ID],INDEX(DecisionsTable[Claim ID],MATCH(A168,DecisionsTable[Decision ID],0)))=0,"Finding belongs to another claim; ",""),""),""))</f>
      </c>
      <c r="E168" s="32" t="str">
        <f>IF(OR(A168="",B168=""),"",COUNTIFS($A$111:A168,A168,$B$111:B168,"&lt;&gt;"))</f>
      </c>
      <c r="F168" s="32" t="str">
        <f>IF(E168="","",A168&amp;"__"&amp;E168)</f>
      </c>
      <c r="G168" s="32" t="str">
        <f>IF(E168="","",IF(E168=1,B168,INDEX($G$110:G167,MATCH(A168&amp;"__"&amp;(E168-1),$F$110:F167,0))&amp;", "&amp;B168))</f>
      </c>
      <c r="H168" s="32" t="str">
        <f>IF(COUNTA(A168:C168)=0,"",IF(D168="",0,1))</f>
      </c>
    </row>
    <row r="169" ht="46" customHeight="1">
      <c r="A169" s="20"/>
      <c r="B169" s="20"/>
      <c r="C169" s="20"/>
      <c r="D169" s="33" t="str">
        <f>IF(COUNTA(A169:C169)=0,"",IF(A169="","Add decision link; ",IF(AND(COUNTIF(DecisionsTable[Decision ID],A169)=0,A169&lt;&gt;'Review Summary'!$B$6),"Unknown decision; ",""))&amp;IF(B169="","Add finding link; ",IF(COUNTIF(FindingsTable[Finding ID],B169)=0,"Unknown finding; ",""))&amp;IF(C169="","Set link role; ","")&amp;IF(AND(A169&lt;&gt;"",B169&lt;&gt;"",COUNTIFS(DecisionFindingLinks[Decision ID],A169,DecisionFindingLinks[Finding ID],B169)&gt;1),"Duplicate pair; ","")&amp;IF(COUNTIF(DecisionsTable[Decision ID],A169)=1,IF(COUNTIF(FindingsTable[Finding ID],B169)=1,IF(COUNTIFS(FindingsTable[Finding ID],B169,FindingsTable[Claim ID],INDEX(DecisionsTable[Claim ID],MATCH(A169,DecisionsTable[Decision ID],0)))=0,"Finding belongs to another claim; ",""),""),""))</f>
      </c>
      <c r="E169" s="32" t="str">
        <f>IF(OR(A169="",B169=""),"",COUNTIFS($A$111:A169,A169,$B$111:B169,"&lt;&gt;"))</f>
      </c>
      <c r="F169" s="32" t="str">
        <f>IF(E169="","",A169&amp;"__"&amp;E169)</f>
      </c>
      <c r="G169" s="32" t="str">
        <f>IF(E169="","",IF(E169=1,B169,INDEX($G$110:G168,MATCH(A169&amp;"__"&amp;(E169-1),$F$110:F168,0))&amp;", "&amp;B169))</f>
      </c>
      <c r="H169" s="32" t="str">
        <f>IF(COUNTA(A169:C169)=0,"",IF(D169="",0,1))</f>
      </c>
    </row>
    <row r="170" ht="46" customHeight="1">
      <c r="A170" s="20"/>
      <c r="B170" s="20"/>
      <c r="C170" s="20"/>
      <c r="D170" s="33" t="str">
        <f>IF(COUNTA(A170:C170)=0,"",IF(A170="","Add decision link; ",IF(AND(COUNTIF(DecisionsTable[Decision ID],A170)=0,A170&lt;&gt;'Review Summary'!$B$6),"Unknown decision; ",""))&amp;IF(B170="","Add finding link; ",IF(COUNTIF(FindingsTable[Finding ID],B170)=0,"Unknown finding; ",""))&amp;IF(C170="","Set link role; ","")&amp;IF(AND(A170&lt;&gt;"",B170&lt;&gt;"",COUNTIFS(DecisionFindingLinks[Decision ID],A170,DecisionFindingLinks[Finding ID],B170)&gt;1),"Duplicate pair; ","")&amp;IF(COUNTIF(DecisionsTable[Decision ID],A170)=1,IF(COUNTIF(FindingsTable[Finding ID],B170)=1,IF(COUNTIFS(FindingsTable[Finding ID],B170,FindingsTable[Claim ID],INDEX(DecisionsTable[Claim ID],MATCH(A170,DecisionsTable[Decision ID],0)))=0,"Finding belongs to another claim; ",""),""),""))</f>
      </c>
      <c r="E170" s="32" t="str">
        <f>IF(OR(A170="",B170=""),"",COUNTIFS($A$111:A170,A170,$B$111:B170,"&lt;&gt;"))</f>
      </c>
      <c r="F170" s="32" t="str">
        <f>IF(E170="","",A170&amp;"__"&amp;E170)</f>
      </c>
      <c r="G170" s="32" t="str">
        <f>IF(E170="","",IF(E170=1,B170,INDEX($G$110:G169,MATCH(A170&amp;"__"&amp;(E170-1),$F$110:F169,0))&amp;", "&amp;B170))</f>
      </c>
      <c r="H170" s="32" t="str">
        <f>IF(COUNTA(A170:C170)=0,"",IF(D170="",0,1))</f>
      </c>
    </row>
    <row r="171" ht="46" customHeight="1">
      <c r="A171" s="20"/>
      <c r="B171" s="20"/>
      <c r="C171" s="20"/>
      <c r="D171" s="33" t="str">
        <f>IF(COUNTA(A171:C171)=0,"",IF(A171="","Add decision link; ",IF(AND(COUNTIF(DecisionsTable[Decision ID],A171)=0,A171&lt;&gt;'Review Summary'!$B$6),"Unknown decision; ",""))&amp;IF(B171="","Add finding link; ",IF(COUNTIF(FindingsTable[Finding ID],B171)=0,"Unknown finding; ",""))&amp;IF(C171="","Set link role; ","")&amp;IF(AND(A171&lt;&gt;"",B171&lt;&gt;"",COUNTIFS(DecisionFindingLinks[Decision ID],A171,DecisionFindingLinks[Finding ID],B171)&gt;1),"Duplicate pair; ","")&amp;IF(COUNTIF(DecisionsTable[Decision ID],A171)=1,IF(COUNTIF(FindingsTable[Finding ID],B171)=1,IF(COUNTIFS(FindingsTable[Finding ID],B171,FindingsTable[Claim ID],INDEX(DecisionsTable[Claim ID],MATCH(A171,DecisionsTable[Decision ID],0)))=0,"Finding belongs to another claim; ",""),""),""))</f>
      </c>
      <c r="E171" s="32" t="str">
        <f>IF(OR(A171="",B171=""),"",COUNTIFS($A$111:A171,A171,$B$111:B171,"&lt;&gt;"))</f>
      </c>
      <c r="F171" s="32" t="str">
        <f>IF(E171="","",A171&amp;"__"&amp;E171)</f>
      </c>
      <c r="G171" s="32" t="str">
        <f>IF(E171="","",IF(E171=1,B171,INDEX($G$110:G170,MATCH(A171&amp;"__"&amp;(E171-1),$F$110:F170,0))&amp;", "&amp;B171))</f>
      </c>
      <c r="H171" s="32" t="str">
        <f>IF(COUNTA(A171:C171)=0,"",IF(D171="",0,1))</f>
      </c>
    </row>
    <row r="172" ht="46" customHeight="1">
      <c r="A172" s="20"/>
      <c r="B172" s="20"/>
      <c r="C172" s="20"/>
      <c r="D172" s="33" t="str">
        <f>IF(COUNTA(A172:C172)=0,"",IF(A172="","Add decision link; ",IF(AND(COUNTIF(DecisionsTable[Decision ID],A172)=0,A172&lt;&gt;'Review Summary'!$B$6),"Unknown decision; ",""))&amp;IF(B172="","Add finding link; ",IF(COUNTIF(FindingsTable[Finding ID],B172)=0,"Unknown finding; ",""))&amp;IF(C172="","Set link role; ","")&amp;IF(AND(A172&lt;&gt;"",B172&lt;&gt;"",COUNTIFS(DecisionFindingLinks[Decision ID],A172,DecisionFindingLinks[Finding ID],B172)&gt;1),"Duplicate pair; ","")&amp;IF(COUNTIF(DecisionsTable[Decision ID],A172)=1,IF(COUNTIF(FindingsTable[Finding ID],B172)=1,IF(COUNTIFS(FindingsTable[Finding ID],B172,FindingsTable[Claim ID],INDEX(DecisionsTable[Claim ID],MATCH(A172,DecisionsTable[Decision ID],0)))=0,"Finding belongs to another claim; ",""),""),""))</f>
      </c>
      <c r="E172" s="32" t="str">
        <f>IF(OR(A172="",B172=""),"",COUNTIFS($A$111:A172,A172,$B$111:B172,"&lt;&gt;"))</f>
      </c>
      <c r="F172" s="32" t="str">
        <f>IF(E172="","",A172&amp;"__"&amp;E172)</f>
      </c>
      <c r="G172" s="32" t="str">
        <f>IF(E172="","",IF(E172=1,B172,INDEX($G$110:G171,MATCH(A172&amp;"__"&amp;(E172-1),$F$110:F171,0))&amp;", "&amp;B172))</f>
      </c>
      <c r="H172" s="32" t="str">
        <f>IF(COUNTA(A172:C172)=0,"",IF(D172="",0,1))</f>
      </c>
    </row>
    <row r="173" ht="46" customHeight="1">
      <c r="A173" s="20"/>
      <c r="B173" s="20"/>
      <c r="C173" s="20"/>
      <c r="D173" s="33" t="str">
        <f>IF(COUNTA(A173:C173)=0,"",IF(A173="","Add decision link; ",IF(AND(COUNTIF(DecisionsTable[Decision ID],A173)=0,A173&lt;&gt;'Review Summary'!$B$6),"Unknown decision; ",""))&amp;IF(B173="","Add finding link; ",IF(COUNTIF(FindingsTable[Finding ID],B173)=0,"Unknown finding; ",""))&amp;IF(C173="","Set link role; ","")&amp;IF(AND(A173&lt;&gt;"",B173&lt;&gt;"",COUNTIFS(DecisionFindingLinks[Decision ID],A173,DecisionFindingLinks[Finding ID],B173)&gt;1),"Duplicate pair; ","")&amp;IF(COUNTIF(DecisionsTable[Decision ID],A173)=1,IF(COUNTIF(FindingsTable[Finding ID],B173)=1,IF(COUNTIFS(FindingsTable[Finding ID],B173,FindingsTable[Claim ID],INDEX(DecisionsTable[Claim ID],MATCH(A173,DecisionsTable[Decision ID],0)))=0,"Finding belongs to another claim; ",""),""),""))</f>
      </c>
      <c r="E173" s="32" t="str">
        <f>IF(OR(A173="",B173=""),"",COUNTIFS($A$111:A173,A173,$B$111:B173,"&lt;&gt;"))</f>
      </c>
      <c r="F173" s="32" t="str">
        <f>IF(E173="","",A173&amp;"__"&amp;E173)</f>
      </c>
      <c r="G173" s="32" t="str">
        <f>IF(E173="","",IF(E173=1,B173,INDEX($G$110:G172,MATCH(A173&amp;"__"&amp;(E173-1),$F$110:F172,0))&amp;", "&amp;B173))</f>
      </c>
      <c r="H173" s="32" t="str">
        <f>IF(COUNTA(A173:C173)=0,"",IF(D173="",0,1))</f>
      </c>
    </row>
    <row r="174" ht="46" customHeight="1">
      <c r="A174" s="20"/>
      <c r="B174" s="20"/>
      <c r="C174" s="20"/>
      <c r="D174" s="33" t="str">
        <f>IF(COUNTA(A174:C174)=0,"",IF(A174="","Add decision link; ",IF(AND(COUNTIF(DecisionsTable[Decision ID],A174)=0,A174&lt;&gt;'Review Summary'!$B$6),"Unknown decision; ",""))&amp;IF(B174="","Add finding link; ",IF(COUNTIF(FindingsTable[Finding ID],B174)=0,"Unknown finding; ",""))&amp;IF(C174="","Set link role; ","")&amp;IF(AND(A174&lt;&gt;"",B174&lt;&gt;"",COUNTIFS(DecisionFindingLinks[Decision ID],A174,DecisionFindingLinks[Finding ID],B174)&gt;1),"Duplicate pair; ","")&amp;IF(COUNTIF(DecisionsTable[Decision ID],A174)=1,IF(COUNTIF(FindingsTable[Finding ID],B174)=1,IF(COUNTIFS(FindingsTable[Finding ID],B174,FindingsTable[Claim ID],INDEX(DecisionsTable[Claim ID],MATCH(A174,DecisionsTable[Decision ID],0)))=0,"Finding belongs to another claim; ",""),""),""))</f>
      </c>
      <c r="E174" s="32" t="str">
        <f>IF(OR(A174="",B174=""),"",COUNTIFS($A$111:A174,A174,$B$111:B174,"&lt;&gt;"))</f>
      </c>
      <c r="F174" s="32" t="str">
        <f>IF(E174="","",A174&amp;"__"&amp;E174)</f>
      </c>
      <c r="G174" s="32" t="str">
        <f>IF(E174="","",IF(E174=1,B174,INDEX($G$110:G173,MATCH(A174&amp;"__"&amp;(E174-1),$F$110:F173,0))&amp;", "&amp;B174))</f>
      </c>
      <c r="H174" s="32" t="str">
        <f>IF(COUNTA(A174:C174)=0,"",IF(D174="",0,1))</f>
      </c>
    </row>
    <row r="175" ht="46" customHeight="1">
      <c r="A175" s="20"/>
      <c r="B175" s="20"/>
      <c r="C175" s="20"/>
      <c r="D175" s="33" t="str">
        <f>IF(COUNTA(A175:C175)=0,"",IF(A175="","Add decision link; ",IF(AND(COUNTIF(DecisionsTable[Decision ID],A175)=0,A175&lt;&gt;'Review Summary'!$B$6),"Unknown decision; ",""))&amp;IF(B175="","Add finding link; ",IF(COUNTIF(FindingsTable[Finding ID],B175)=0,"Unknown finding; ",""))&amp;IF(C175="","Set link role; ","")&amp;IF(AND(A175&lt;&gt;"",B175&lt;&gt;"",COUNTIFS(DecisionFindingLinks[Decision ID],A175,DecisionFindingLinks[Finding ID],B175)&gt;1),"Duplicate pair; ","")&amp;IF(COUNTIF(DecisionsTable[Decision ID],A175)=1,IF(COUNTIF(FindingsTable[Finding ID],B175)=1,IF(COUNTIFS(FindingsTable[Finding ID],B175,FindingsTable[Claim ID],INDEX(DecisionsTable[Claim ID],MATCH(A175,DecisionsTable[Decision ID],0)))=0,"Finding belongs to another claim; ",""),""),""))</f>
      </c>
      <c r="E175" s="32" t="str">
        <f>IF(OR(A175="",B175=""),"",COUNTIFS($A$111:A175,A175,$B$111:B175,"&lt;&gt;"))</f>
      </c>
      <c r="F175" s="32" t="str">
        <f>IF(E175="","",A175&amp;"__"&amp;E175)</f>
      </c>
      <c r="G175" s="32" t="str">
        <f>IF(E175="","",IF(E175=1,B175,INDEX($G$110:G174,MATCH(A175&amp;"__"&amp;(E175-1),$F$110:F174,0))&amp;", "&amp;B175))</f>
      </c>
      <c r="H175" s="32" t="str">
        <f>IF(COUNTA(A175:C175)=0,"",IF(D175="",0,1))</f>
      </c>
    </row>
    <row r="176" ht="46" customHeight="1">
      <c r="A176" s="20"/>
      <c r="B176" s="20"/>
      <c r="C176" s="20"/>
      <c r="D176" s="33" t="str">
        <f>IF(COUNTA(A176:C176)=0,"",IF(A176="","Add decision link; ",IF(AND(COUNTIF(DecisionsTable[Decision ID],A176)=0,A176&lt;&gt;'Review Summary'!$B$6),"Unknown decision; ",""))&amp;IF(B176="","Add finding link; ",IF(COUNTIF(FindingsTable[Finding ID],B176)=0,"Unknown finding; ",""))&amp;IF(C176="","Set link role; ","")&amp;IF(AND(A176&lt;&gt;"",B176&lt;&gt;"",COUNTIFS(DecisionFindingLinks[Decision ID],A176,DecisionFindingLinks[Finding ID],B176)&gt;1),"Duplicate pair; ","")&amp;IF(COUNTIF(DecisionsTable[Decision ID],A176)=1,IF(COUNTIF(FindingsTable[Finding ID],B176)=1,IF(COUNTIFS(FindingsTable[Finding ID],B176,FindingsTable[Claim ID],INDEX(DecisionsTable[Claim ID],MATCH(A176,DecisionsTable[Decision ID],0)))=0,"Finding belongs to another claim; ",""),""),""))</f>
      </c>
      <c r="E176" s="32" t="str">
        <f>IF(OR(A176="",B176=""),"",COUNTIFS($A$111:A176,A176,$B$111:B176,"&lt;&gt;"))</f>
      </c>
      <c r="F176" s="32" t="str">
        <f>IF(E176="","",A176&amp;"__"&amp;E176)</f>
      </c>
      <c r="G176" s="32" t="str">
        <f>IF(E176="","",IF(E176=1,B176,INDEX($G$110:G175,MATCH(A176&amp;"__"&amp;(E176-1),$F$110:F175,0))&amp;", "&amp;B176))</f>
      </c>
      <c r="H176" s="32" t="str">
        <f>IF(COUNTA(A176:C176)=0,"",IF(D176="",0,1))</f>
      </c>
    </row>
    <row r="177" ht="46" customHeight="1">
      <c r="A177" s="20"/>
      <c r="B177" s="20"/>
      <c r="C177" s="20"/>
      <c r="D177" s="33" t="str">
        <f>IF(COUNTA(A177:C177)=0,"",IF(A177="","Add decision link; ",IF(AND(COUNTIF(DecisionsTable[Decision ID],A177)=0,A177&lt;&gt;'Review Summary'!$B$6),"Unknown decision; ",""))&amp;IF(B177="","Add finding link; ",IF(COUNTIF(FindingsTable[Finding ID],B177)=0,"Unknown finding; ",""))&amp;IF(C177="","Set link role; ","")&amp;IF(AND(A177&lt;&gt;"",B177&lt;&gt;"",COUNTIFS(DecisionFindingLinks[Decision ID],A177,DecisionFindingLinks[Finding ID],B177)&gt;1),"Duplicate pair; ","")&amp;IF(COUNTIF(DecisionsTable[Decision ID],A177)=1,IF(COUNTIF(FindingsTable[Finding ID],B177)=1,IF(COUNTIFS(FindingsTable[Finding ID],B177,FindingsTable[Claim ID],INDEX(DecisionsTable[Claim ID],MATCH(A177,DecisionsTable[Decision ID],0)))=0,"Finding belongs to another claim; ",""),""),""))</f>
      </c>
      <c r="E177" s="32" t="str">
        <f>IF(OR(A177="",B177=""),"",COUNTIFS($A$111:A177,A177,$B$111:B177,"&lt;&gt;"))</f>
      </c>
      <c r="F177" s="32" t="str">
        <f>IF(E177="","",A177&amp;"__"&amp;E177)</f>
      </c>
      <c r="G177" s="32" t="str">
        <f>IF(E177="","",IF(E177=1,B177,INDEX($G$110:G176,MATCH(A177&amp;"__"&amp;(E177-1),$F$110:F176,0))&amp;", "&amp;B177))</f>
      </c>
      <c r="H177" s="32" t="str">
        <f>IF(COUNTA(A177:C177)=0,"",IF(D177="",0,1))</f>
      </c>
    </row>
    <row r="178" ht="46" customHeight="1">
      <c r="A178" s="20"/>
      <c r="B178" s="20"/>
      <c r="C178" s="20"/>
      <c r="D178" s="33" t="str">
        <f>IF(COUNTA(A178:C178)=0,"",IF(A178="","Add decision link; ",IF(AND(COUNTIF(DecisionsTable[Decision ID],A178)=0,A178&lt;&gt;'Review Summary'!$B$6),"Unknown decision; ",""))&amp;IF(B178="","Add finding link; ",IF(COUNTIF(FindingsTable[Finding ID],B178)=0,"Unknown finding; ",""))&amp;IF(C178="","Set link role; ","")&amp;IF(AND(A178&lt;&gt;"",B178&lt;&gt;"",COUNTIFS(DecisionFindingLinks[Decision ID],A178,DecisionFindingLinks[Finding ID],B178)&gt;1),"Duplicate pair; ","")&amp;IF(COUNTIF(DecisionsTable[Decision ID],A178)=1,IF(COUNTIF(FindingsTable[Finding ID],B178)=1,IF(COUNTIFS(FindingsTable[Finding ID],B178,FindingsTable[Claim ID],INDEX(DecisionsTable[Claim ID],MATCH(A178,DecisionsTable[Decision ID],0)))=0,"Finding belongs to another claim; ",""),""),""))</f>
      </c>
      <c r="E178" s="32" t="str">
        <f>IF(OR(A178="",B178=""),"",COUNTIFS($A$111:A178,A178,$B$111:B178,"&lt;&gt;"))</f>
      </c>
      <c r="F178" s="32" t="str">
        <f>IF(E178="","",A178&amp;"__"&amp;E178)</f>
      </c>
      <c r="G178" s="32" t="str">
        <f>IF(E178="","",IF(E178=1,B178,INDEX($G$110:G177,MATCH(A178&amp;"__"&amp;(E178-1),$F$110:F177,0))&amp;", "&amp;B178))</f>
      </c>
      <c r="H178" s="32" t="str">
        <f>IF(COUNTA(A178:C178)=0,"",IF(D178="",0,1))</f>
      </c>
    </row>
    <row r="179" ht="46" customHeight="1">
      <c r="A179" s="20"/>
      <c r="B179" s="20"/>
      <c r="C179" s="20"/>
      <c r="D179" s="33" t="str">
        <f>IF(COUNTA(A179:C179)=0,"",IF(A179="","Add decision link; ",IF(AND(COUNTIF(DecisionsTable[Decision ID],A179)=0,A179&lt;&gt;'Review Summary'!$B$6),"Unknown decision; ",""))&amp;IF(B179="","Add finding link; ",IF(COUNTIF(FindingsTable[Finding ID],B179)=0,"Unknown finding; ",""))&amp;IF(C179="","Set link role; ","")&amp;IF(AND(A179&lt;&gt;"",B179&lt;&gt;"",COUNTIFS(DecisionFindingLinks[Decision ID],A179,DecisionFindingLinks[Finding ID],B179)&gt;1),"Duplicate pair; ","")&amp;IF(COUNTIF(DecisionsTable[Decision ID],A179)=1,IF(COUNTIF(FindingsTable[Finding ID],B179)=1,IF(COUNTIFS(FindingsTable[Finding ID],B179,FindingsTable[Claim ID],INDEX(DecisionsTable[Claim ID],MATCH(A179,DecisionsTable[Decision ID],0)))=0,"Finding belongs to another claim; ",""),""),""))</f>
      </c>
      <c r="E179" s="32" t="str">
        <f>IF(OR(A179="",B179=""),"",COUNTIFS($A$111:A179,A179,$B$111:B179,"&lt;&gt;"))</f>
      </c>
      <c r="F179" s="32" t="str">
        <f>IF(E179="","",A179&amp;"__"&amp;E179)</f>
      </c>
      <c r="G179" s="32" t="str">
        <f>IF(E179="","",IF(E179=1,B179,INDEX($G$110:G178,MATCH(A179&amp;"__"&amp;(E179-1),$F$110:F178,0))&amp;", "&amp;B179))</f>
      </c>
      <c r="H179" s="32" t="str">
        <f>IF(COUNTA(A179:C179)=0,"",IF(D179="",0,1))</f>
      </c>
    </row>
    <row r="180" ht="46" customHeight="1">
      <c r="A180" s="20"/>
      <c r="B180" s="20"/>
      <c r="C180" s="20"/>
      <c r="D180" s="33" t="str">
        <f>IF(COUNTA(A180:C180)=0,"",IF(A180="","Add decision link; ",IF(AND(COUNTIF(DecisionsTable[Decision ID],A180)=0,A180&lt;&gt;'Review Summary'!$B$6),"Unknown decision; ",""))&amp;IF(B180="","Add finding link; ",IF(COUNTIF(FindingsTable[Finding ID],B180)=0,"Unknown finding; ",""))&amp;IF(C180="","Set link role; ","")&amp;IF(AND(A180&lt;&gt;"",B180&lt;&gt;"",COUNTIFS(DecisionFindingLinks[Decision ID],A180,DecisionFindingLinks[Finding ID],B180)&gt;1),"Duplicate pair; ","")&amp;IF(COUNTIF(DecisionsTable[Decision ID],A180)=1,IF(COUNTIF(FindingsTable[Finding ID],B180)=1,IF(COUNTIFS(FindingsTable[Finding ID],B180,FindingsTable[Claim ID],INDEX(DecisionsTable[Claim ID],MATCH(A180,DecisionsTable[Decision ID],0)))=0,"Finding belongs to another claim; ",""),""),""))</f>
      </c>
      <c r="E180" s="32" t="str">
        <f>IF(OR(A180="",B180=""),"",COUNTIFS($A$111:A180,A180,$B$111:B180,"&lt;&gt;"))</f>
      </c>
      <c r="F180" s="32" t="str">
        <f>IF(E180="","",A180&amp;"__"&amp;E180)</f>
      </c>
      <c r="G180" s="32" t="str">
        <f>IF(E180="","",IF(E180=1,B180,INDEX($G$110:G179,MATCH(A180&amp;"__"&amp;(E180-1),$F$110:F179,0))&amp;", "&amp;B180))</f>
      </c>
      <c r="H180" s="32" t="str">
        <f>IF(COUNTA(A180:C180)=0,"",IF(D180="",0,1))</f>
      </c>
    </row>
    <row r="181" ht="46" customHeight="1">
      <c r="A181" s="20"/>
      <c r="B181" s="20"/>
      <c r="C181" s="20"/>
      <c r="D181" s="33" t="str">
        <f>IF(COUNTA(A181:C181)=0,"",IF(A181="","Add decision link; ",IF(AND(COUNTIF(DecisionsTable[Decision ID],A181)=0,A181&lt;&gt;'Review Summary'!$B$6),"Unknown decision; ",""))&amp;IF(B181="","Add finding link; ",IF(COUNTIF(FindingsTable[Finding ID],B181)=0,"Unknown finding; ",""))&amp;IF(C181="","Set link role; ","")&amp;IF(AND(A181&lt;&gt;"",B181&lt;&gt;"",COUNTIFS(DecisionFindingLinks[Decision ID],A181,DecisionFindingLinks[Finding ID],B181)&gt;1),"Duplicate pair; ","")&amp;IF(COUNTIF(DecisionsTable[Decision ID],A181)=1,IF(COUNTIF(FindingsTable[Finding ID],B181)=1,IF(COUNTIFS(FindingsTable[Finding ID],B181,FindingsTable[Claim ID],INDEX(DecisionsTable[Claim ID],MATCH(A181,DecisionsTable[Decision ID],0)))=0,"Finding belongs to another claim; ",""),""),""))</f>
      </c>
      <c r="E181" s="32" t="str">
        <f>IF(OR(A181="",B181=""),"",COUNTIFS($A$111:A181,A181,$B$111:B181,"&lt;&gt;"))</f>
      </c>
      <c r="F181" s="32" t="str">
        <f>IF(E181="","",A181&amp;"__"&amp;E181)</f>
      </c>
      <c r="G181" s="32" t="str">
        <f>IF(E181="","",IF(E181=1,B181,INDEX($G$110:G180,MATCH(A181&amp;"__"&amp;(E181-1),$F$110:F180,0))&amp;", "&amp;B181))</f>
      </c>
      <c r="H181" s="32" t="str">
        <f>IF(COUNTA(A181:C181)=0,"",IF(D181="",0,1))</f>
      </c>
    </row>
    <row r="182" ht="46" customHeight="1">
      <c r="A182" s="20"/>
      <c r="B182" s="20"/>
      <c r="C182" s="20"/>
      <c r="D182" s="33" t="str">
        <f>IF(COUNTA(A182:C182)=0,"",IF(A182="","Add decision link; ",IF(AND(COUNTIF(DecisionsTable[Decision ID],A182)=0,A182&lt;&gt;'Review Summary'!$B$6),"Unknown decision; ",""))&amp;IF(B182="","Add finding link; ",IF(COUNTIF(FindingsTable[Finding ID],B182)=0,"Unknown finding; ",""))&amp;IF(C182="","Set link role; ","")&amp;IF(AND(A182&lt;&gt;"",B182&lt;&gt;"",COUNTIFS(DecisionFindingLinks[Decision ID],A182,DecisionFindingLinks[Finding ID],B182)&gt;1),"Duplicate pair; ","")&amp;IF(COUNTIF(DecisionsTable[Decision ID],A182)=1,IF(COUNTIF(FindingsTable[Finding ID],B182)=1,IF(COUNTIFS(FindingsTable[Finding ID],B182,FindingsTable[Claim ID],INDEX(DecisionsTable[Claim ID],MATCH(A182,DecisionsTable[Decision ID],0)))=0,"Finding belongs to another claim; ",""),""),""))</f>
      </c>
      <c r="E182" s="32" t="str">
        <f>IF(OR(A182="",B182=""),"",COUNTIFS($A$111:A182,A182,$B$111:B182,"&lt;&gt;"))</f>
      </c>
      <c r="F182" s="32" t="str">
        <f>IF(E182="","",A182&amp;"__"&amp;E182)</f>
      </c>
      <c r="G182" s="32" t="str">
        <f>IF(E182="","",IF(E182=1,B182,INDEX($G$110:G181,MATCH(A182&amp;"__"&amp;(E182-1),$F$110:F181,0))&amp;", "&amp;B182))</f>
      </c>
      <c r="H182" s="32" t="str">
        <f>IF(COUNTA(A182:C182)=0,"",IF(D182="",0,1))</f>
      </c>
    </row>
    <row r="183" ht="46" customHeight="1">
      <c r="A183" s="20"/>
      <c r="B183" s="20"/>
      <c r="C183" s="20"/>
      <c r="D183" s="33" t="str">
        <f>IF(COUNTA(A183:C183)=0,"",IF(A183="","Add decision link; ",IF(AND(COUNTIF(DecisionsTable[Decision ID],A183)=0,A183&lt;&gt;'Review Summary'!$B$6),"Unknown decision; ",""))&amp;IF(B183="","Add finding link; ",IF(COUNTIF(FindingsTable[Finding ID],B183)=0,"Unknown finding; ",""))&amp;IF(C183="","Set link role; ","")&amp;IF(AND(A183&lt;&gt;"",B183&lt;&gt;"",COUNTIFS(DecisionFindingLinks[Decision ID],A183,DecisionFindingLinks[Finding ID],B183)&gt;1),"Duplicate pair; ","")&amp;IF(COUNTIF(DecisionsTable[Decision ID],A183)=1,IF(COUNTIF(FindingsTable[Finding ID],B183)=1,IF(COUNTIFS(FindingsTable[Finding ID],B183,FindingsTable[Claim ID],INDEX(DecisionsTable[Claim ID],MATCH(A183,DecisionsTable[Decision ID],0)))=0,"Finding belongs to another claim; ",""),""),""))</f>
      </c>
      <c r="E183" s="32" t="str">
        <f>IF(OR(A183="",B183=""),"",COUNTIFS($A$111:A183,A183,$B$111:B183,"&lt;&gt;"))</f>
      </c>
      <c r="F183" s="32" t="str">
        <f>IF(E183="","",A183&amp;"__"&amp;E183)</f>
      </c>
      <c r="G183" s="32" t="str">
        <f>IF(E183="","",IF(E183=1,B183,INDEX($G$110:G182,MATCH(A183&amp;"__"&amp;(E183-1),$F$110:F182,0))&amp;", "&amp;B183))</f>
      </c>
      <c r="H183" s="32" t="str">
        <f>IF(COUNTA(A183:C183)=0,"",IF(D183="",0,1))</f>
      </c>
    </row>
    <row r="184" ht="46" customHeight="1">
      <c r="A184" s="20"/>
      <c r="B184" s="20"/>
      <c r="C184" s="20"/>
      <c r="D184" s="33" t="str">
        <f>IF(COUNTA(A184:C184)=0,"",IF(A184="","Add decision link; ",IF(AND(COUNTIF(DecisionsTable[Decision ID],A184)=0,A184&lt;&gt;'Review Summary'!$B$6),"Unknown decision; ",""))&amp;IF(B184="","Add finding link; ",IF(COUNTIF(FindingsTable[Finding ID],B184)=0,"Unknown finding; ",""))&amp;IF(C184="","Set link role; ","")&amp;IF(AND(A184&lt;&gt;"",B184&lt;&gt;"",COUNTIFS(DecisionFindingLinks[Decision ID],A184,DecisionFindingLinks[Finding ID],B184)&gt;1),"Duplicate pair; ","")&amp;IF(COUNTIF(DecisionsTable[Decision ID],A184)=1,IF(COUNTIF(FindingsTable[Finding ID],B184)=1,IF(COUNTIFS(FindingsTable[Finding ID],B184,FindingsTable[Claim ID],INDEX(DecisionsTable[Claim ID],MATCH(A184,DecisionsTable[Decision ID],0)))=0,"Finding belongs to another claim; ",""),""),""))</f>
      </c>
      <c r="E184" s="32" t="str">
        <f>IF(OR(A184="",B184=""),"",COUNTIFS($A$111:A184,A184,$B$111:B184,"&lt;&gt;"))</f>
      </c>
      <c r="F184" s="32" t="str">
        <f>IF(E184="","",A184&amp;"__"&amp;E184)</f>
      </c>
      <c r="G184" s="32" t="str">
        <f>IF(E184="","",IF(E184=1,B184,INDEX($G$110:G183,MATCH(A184&amp;"__"&amp;(E184-1),$F$110:F183,0))&amp;", "&amp;B184))</f>
      </c>
      <c r="H184" s="32" t="str">
        <f>IF(COUNTA(A184:C184)=0,"",IF(D184="",0,1))</f>
      </c>
    </row>
    <row r="185" ht="46" customHeight="1">
      <c r="A185" s="20"/>
      <c r="B185" s="20"/>
      <c r="C185" s="20"/>
      <c r="D185" s="33" t="str">
        <f>IF(COUNTA(A185:C185)=0,"",IF(A185="","Add decision link; ",IF(AND(COUNTIF(DecisionsTable[Decision ID],A185)=0,A185&lt;&gt;'Review Summary'!$B$6),"Unknown decision; ",""))&amp;IF(B185="","Add finding link; ",IF(COUNTIF(FindingsTable[Finding ID],B185)=0,"Unknown finding; ",""))&amp;IF(C185="","Set link role; ","")&amp;IF(AND(A185&lt;&gt;"",B185&lt;&gt;"",COUNTIFS(DecisionFindingLinks[Decision ID],A185,DecisionFindingLinks[Finding ID],B185)&gt;1),"Duplicate pair; ","")&amp;IF(COUNTIF(DecisionsTable[Decision ID],A185)=1,IF(COUNTIF(FindingsTable[Finding ID],B185)=1,IF(COUNTIFS(FindingsTable[Finding ID],B185,FindingsTable[Claim ID],INDEX(DecisionsTable[Claim ID],MATCH(A185,DecisionsTable[Decision ID],0)))=0,"Finding belongs to another claim; ",""),""),""))</f>
      </c>
      <c r="E185" s="32" t="str">
        <f>IF(OR(A185="",B185=""),"",COUNTIFS($A$111:A185,A185,$B$111:B185,"&lt;&gt;"))</f>
      </c>
      <c r="F185" s="32" t="str">
        <f>IF(E185="","",A185&amp;"__"&amp;E185)</f>
      </c>
      <c r="G185" s="32" t="str">
        <f>IF(E185="","",IF(E185=1,B185,INDEX($G$110:G184,MATCH(A185&amp;"__"&amp;(E185-1),$F$110:F184,0))&amp;", "&amp;B185))</f>
      </c>
      <c r="H185" s="32" t="str">
        <f>IF(COUNTA(A185:C185)=0,"",IF(D185="",0,1))</f>
      </c>
    </row>
    <row r="186" ht="46" customHeight="1">
      <c r="A186" s="20"/>
      <c r="B186" s="20"/>
      <c r="C186" s="20"/>
      <c r="D186" s="33" t="str">
        <f>IF(COUNTA(A186:C186)=0,"",IF(A186="","Add decision link; ",IF(AND(COUNTIF(DecisionsTable[Decision ID],A186)=0,A186&lt;&gt;'Review Summary'!$B$6),"Unknown decision; ",""))&amp;IF(B186="","Add finding link; ",IF(COUNTIF(FindingsTable[Finding ID],B186)=0,"Unknown finding; ",""))&amp;IF(C186="","Set link role; ","")&amp;IF(AND(A186&lt;&gt;"",B186&lt;&gt;"",COUNTIFS(DecisionFindingLinks[Decision ID],A186,DecisionFindingLinks[Finding ID],B186)&gt;1),"Duplicate pair; ","")&amp;IF(COUNTIF(DecisionsTable[Decision ID],A186)=1,IF(COUNTIF(FindingsTable[Finding ID],B186)=1,IF(COUNTIFS(FindingsTable[Finding ID],B186,FindingsTable[Claim ID],INDEX(DecisionsTable[Claim ID],MATCH(A186,DecisionsTable[Decision ID],0)))=0,"Finding belongs to another claim; ",""),""),""))</f>
      </c>
      <c r="E186" s="32" t="str">
        <f>IF(OR(A186="",B186=""),"",COUNTIFS($A$111:A186,A186,$B$111:B186,"&lt;&gt;"))</f>
      </c>
      <c r="F186" s="32" t="str">
        <f>IF(E186="","",A186&amp;"__"&amp;E186)</f>
      </c>
      <c r="G186" s="32" t="str">
        <f>IF(E186="","",IF(E186=1,B186,INDEX($G$110:G185,MATCH(A186&amp;"__"&amp;(E186-1),$F$110:F185,0))&amp;", "&amp;B186))</f>
      </c>
      <c r="H186" s="32" t="str">
        <f>IF(COUNTA(A186:C186)=0,"",IF(D186="",0,1))</f>
      </c>
    </row>
    <row r="187" ht="46" customHeight="1">
      <c r="A187" s="20"/>
      <c r="B187" s="20"/>
      <c r="C187" s="20"/>
      <c r="D187" s="33" t="str">
        <f>IF(COUNTA(A187:C187)=0,"",IF(A187="","Add decision link; ",IF(AND(COUNTIF(DecisionsTable[Decision ID],A187)=0,A187&lt;&gt;'Review Summary'!$B$6),"Unknown decision; ",""))&amp;IF(B187="","Add finding link; ",IF(COUNTIF(FindingsTable[Finding ID],B187)=0,"Unknown finding; ",""))&amp;IF(C187="","Set link role; ","")&amp;IF(AND(A187&lt;&gt;"",B187&lt;&gt;"",COUNTIFS(DecisionFindingLinks[Decision ID],A187,DecisionFindingLinks[Finding ID],B187)&gt;1),"Duplicate pair; ","")&amp;IF(COUNTIF(DecisionsTable[Decision ID],A187)=1,IF(COUNTIF(FindingsTable[Finding ID],B187)=1,IF(COUNTIFS(FindingsTable[Finding ID],B187,FindingsTable[Claim ID],INDEX(DecisionsTable[Claim ID],MATCH(A187,DecisionsTable[Decision ID],0)))=0,"Finding belongs to another claim; ",""),""),""))</f>
      </c>
      <c r="E187" s="32" t="str">
        <f>IF(OR(A187="",B187=""),"",COUNTIFS($A$111:A187,A187,$B$111:B187,"&lt;&gt;"))</f>
      </c>
      <c r="F187" s="32" t="str">
        <f>IF(E187="","",A187&amp;"__"&amp;E187)</f>
      </c>
      <c r="G187" s="32" t="str">
        <f>IF(E187="","",IF(E187=1,B187,INDEX($G$110:G186,MATCH(A187&amp;"__"&amp;(E187-1),$F$110:F186,0))&amp;", "&amp;B187))</f>
      </c>
      <c r="H187" s="32" t="str">
        <f>IF(COUNTA(A187:C187)=0,"",IF(D187="",0,1))</f>
      </c>
    </row>
    <row r="188" ht="46" customHeight="1">
      <c r="A188" s="20"/>
      <c r="B188" s="20"/>
      <c r="C188" s="20"/>
      <c r="D188" s="33" t="str">
        <f>IF(COUNTA(A188:C188)=0,"",IF(A188="","Add decision link; ",IF(AND(COUNTIF(DecisionsTable[Decision ID],A188)=0,A188&lt;&gt;'Review Summary'!$B$6),"Unknown decision; ",""))&amp;IF(B188="","Add finding link; ",IF(COUNTIF(FindingsTable[Finding ID],B188)=0,"Unknown finding; ",""))&amp;IF(C188="","Set link role; ","")&amp;IF(AND(A188&lt;&gt;"",B188&lt;&gt;"",COUNTIFS(DecisionFindingLinks[Decision ID],A188,DecisionFindingLinks[Finding ID],B188)&gt;1),"Duplicate pair; ","")&amp;IF(COUNTIF(DecisionsTable[Decision ID],A188)=1,IF(COUNTIF(FindingsTable[Finding ID],B188)=1,IF(COUNTIFS(FindingsTable[Finding ID],B188,FindingsTable[Claim ID],INDEX(DecisionsTable[Claim ID],MATCH(A188,DecisionsTable[Decision ID],0)))=0,"Finding belongs to another claim; ",""),""),""))</f>
      </c>
      <c r="E188" s="32" t="str">
        <f>IF(OR(A188="",B188=""),"",COUNTIFS($A$111:A188,A188,$B$111:B188,"&lt;&gt;"))</f>
      </c>
      <c r="F188" s="32" t="str">
        <f>IF(E188="","",A188&amp;"__"&amp;E188)</f>
      </c>
      <c r="G188" s="32" t="str">
        <f>IF(E188="","",IF(E188=1,B188,INDEX($G$110:G187,MATCH(A188&amp;"__"&amp;(E188-1),$F$110:F187,0))&amp;", "&amp;B188))</f>
      </c>
      <c r="H188" s="32" t="str">
        <f>IF(COUNTA(A188:C188)=0,"",IF(D188="",0,1))</f>
      </c>
    </row>
    <row r="189" ht="46" customHeight="1">
      <c r="A189" s="20"/>
      <c r="B189" s="20"/>
      <c r="C189" s="20"/>
      <c r="D189" s="33" t="str">
        <f>IF(COUNTA(A189:C189)=0,"",IF(A189="","Add decision link; ",IF(AND(COUNTIF(DecisionsTable[Decision ID],A189)=0,A189&lt;&gt;'Review Summary'!$B$6),"Unknown decision; ",""))&amp;IF(B189="","Add finding link; ",IF(COUNTIF(FindingsTable[Finding ID],B189)=0,"Unknown finding; ",""))&amp;IF(C189="","Set link role; ","")&amp;IF(AND(A189&lt;&gt;"",B189&lt;&gt;"",COUNTIFS(DecisionFindingLinks[Decision ID],A189,DecisionFindingLinks[Finding ID],B189)&gt;1),"Duplicate pair; ","")&amp;IF(COUNTIF(DecisionsTable[Decision ID],A189)=1,IF(COUNTIF(FindingsTable[Finding ID],B189)=1,IF(COUNTIFS(FindingsTable[Finding ID],B189,FindingsTable[Claim ID],INDEX(DecisionsTable[Claim ID],MATCH(A189,DecisionsTable[Decision ID],0)))=0,"Finding belongs to another claim; ",""),""),""))</f>
      </c>
      <c r="E189" s="32" t="str">
        <f>IF(OR(A189="",B189=""),"",COUNTIFS($A$111:A189,A189,$B$111:B189,"&lt;&gt;"))</f>
      </c>
      <c r="F189" s="32" t="str">
        <f>IF(E189="","",A189&amp;"__"&amp;E189)</f>
      </c>
      <c r="G189" s="32" t="str">
        <f>IF(E189="","",IF(E189=1,B189,INDEX($G$110:G188,MATCH(A189&amp;"__"&amp;(E189-1),$F$110:F188,0))&amp;", "&amp;B189))</f>
      </c>
      <c r="H189" s="32" t="str">
        <f>IF(COUNTA(A189:C189)=0,"",IF(D189="",0,1))</f>
      </c>
    </row>
    <row r="190" ht="46" customHeight="1">
      <c r="A190" s="20"/>
      <c r="B190" s="20"/>
      <c r="C190" s="20"/>
      <c r="D190" s="33" t="str">
        <f>IF(COUNTA(A190:C190)=0,"",IF(A190="","Add decision link; ",IF(AND(COUNTIF(DecisionsTable[Decision ID],A190)=0,A190&lt;&gt;'Review Summary'!$B$6),"Unknown decision; ",""))&amp;IF(B190="","Add finding link; ",IF(COUNTIF(FindingsTable[Finding ID],B190)=0,"Unknown finding; ",""))&amp;IF(C190="","Set link role; ","")&amp;IF(AND(A190&lt;&gt;"",B190&lt;&gt;"",COUNTIFS(DecisionFindingLinks[Decision ID],A190,DecisionFindingLinks[Finding ID],B190)&gt;1),"Duplicate pair; ","")&amp;IF(COUNTIF(DecisionsTable[Decision ID],A190)=1,IF(COUNTIF(FindingsTable[Finding ID],B190)=1,IF(COUNTIFS(FindingsTable[Finding ID],B190,FindingsTable[Claim ID],INDEX(DecisionsTable[Claim ID],MATCH(A190,DecisionsTable[Decision ID],0)))=0,"Finding belongs to another claim; ",""),""),""))</f>
      </c>
      <c r="E190" s="32" t="str">
        <f>IF(OR(A190="",B190=""),"",COUNTIFS($A$111:A190,A190,$B$111:B190,"&lt;&gt;"))</f>
      </c>
      <c r="F190" s="32" t="str">
        <f>IF(E190="","",A190&amp;"__"&amp;E190)</f>
      </c>
      <c r="G190" s="32" t="str">
        <f>IF(E190="","",IF(E190=1,B190,INDEX($G$110:G189,MATCH(A190&amp;"__"&amp;(E190-1),$F$110:F189,0))&amp;", "&amp;B190))</f>
      </c>
      <c r="H190" s="32" t="str">
        <f>IF(COUNTA(A190:C190)=0,"",IF(D190="",0,1))</f>
      </c>
    </row>
    <row r="191" ht="46" customHeight="1">
      <c r="A191" s="20"/>
      <c r="B191" s="20"/>
      <c r="C191" s="20"/>
      <c r="D191" s="33" t="str">
        <f>IF(COUNTA(A191:C191)=0,"",IF(A191="","Add decision link; ",IF(AND(COUNTIF(DecisionsTable[Decision ID],A191)=0,A191&lt;&gt;'Review Summary'!$B$6),"Unknown decision; ",""))&amp;IF(B191="","Add finding link; ",IF(COUNTIF(FindingsTable[Finding ID],B191)=0,"Unknown finding; ",""))&amp;IF(C191="","Set link role; ","")&amp;IF(AND(A191&lt;&gt;"",B191&lt;&gt;"",COUNTIFS(DecisionFindingLinks[Decision ID],A191,DecisionFindingLinks[Finding ID],B191)&gt;1),"Duplicate pair; ","")&amp;IF(COUNTIF(DecisionsTable[Decision ID],A191)=1,IF(COUNTIF(FindingsTable[Finding ID],B191)=1,IF(COUNTIFS(FindingsTable[Finding ID],B191,FindingsTable[Claim ID],INDEX(DecisionsTable[Claim ID],MATCH(A191,DecisionsTable[Decision ID],0)))=0,"Finding belongs to another claim; ",""),""),""))</f>
      </c>
      <c r="E191" s="32" t="str">
        <f>IF(OR(A191="",B191=""),"",COUNTIFS($A$111:A191,A191,$B$111:B191,"&lt;&gt;"))</f>
      </c>
      <c r="F191" s="32" t="str">
        <f>IF(E191="","",A191&amp;"__"&amp;E191)</f>
      </c>
      <c r="G191" s="32" t="str">
        <f>IF(E191="","",IF(E191=1,B191,INDEX($G$110:G190,MATCH(A191&amp;"__"&amp;(E191-1),$F$110:F190,0))&amp;", "&amp;B191))</f>
      </c>
      <c r="H191" s="32" t="str">
        <f>IF(COUNTA(A191:C191)=0,"",IF(D191="",0,1))</f>
      </c>
    </row>
    <row r="192" ht="46" customHeight="1">
      <c r="A192" s="20"/>
      <c r="B192" s="20"/>
      <c r="C192" s="20"/>
      <c r="D192" s="33" t="str">
        <f>IF(COUNTA(A192:C192)=0,"",IF(A192="","Add decision link; ",IF(AND(COUNTIF(DecisionsTable[Decision ID],A192)=0,A192&lt;&gt;'Review Summary'!$B$6),"Unknown decision; ",""))&amp;IF(B192="","Add finding link; ",IF(COUNTIF(FindingsTable[Finding ID],B192)=0,"Unknown finding; ",""))&amp;IF(C192="","Set link role; ","")&amp;IF(AND(A192&lt;&gt;"",B192&lt;&gt;"",COUNTIFS(DecisionFindingLinks[Decision ID],A192,DecisionFindingLinks[Finding ID],B192)&gt;1),"Duplicate pair; ","")&amp;IF(COUNTIF(DecisionsTable[Decision ID],A192)=1,IF(COUNTIF(FindingsTable[Finding ID],B192)=1,IF(COUNTIFS(FindingsTable[Finding ID],B192,FindingsTable[Claim ID],INDEX(DecisionsTable[Claim ID],MATCH(A192,DecisionsTable[Decision ID],0)))=0,"Finding belongs to another claim; ",""),""),""))</f>
      </c>
      <c r="E192" s="32" t="str">
        <f>IF(OR(A192="",B192=""),"",COUNTIFS($A$111:A192,A192,$B$111:B192,"&lt;&gt;"))</f>
      </c>
      <c r="F192" s="32" t="str">
        <f>IF(E192="","",A192&amp;"__"&amp;E192)</f>
      </c>
      <c r="G192" s="32" t="str">
        <f>IF(E192="","",IF(E192=1,B192,INDEX($G$110:G191,MATCH(A192&amp;"__"&amp;(E192-1),$F$110:F191,0))&amp;", "&amp;B192))</f>
      </c>
      <c r="H192" s="32" t="str">
        <f>IF(COUNTA(A192:C192)=0,"",IF(D192="",0,1))</f>
      </c>
    </row>
    <row r="193" ht="46" customHeight="1">
      <c r="A193" s="20"/>
      <c r="B193" s="20"/>
      <c r="C193" s="20"/>
      <c r="D193" s="33" t="str">
        <f>IF(COUNTA(A193:C193)=0,"",IF(A193="","Add decision link; ",IF(AND(COUNTIF(DecisionsTable[Decision ID],A193)=0,A193&lt;&gt;'Review Summary'!$B$6),"Unknown decision; ",""))&amp;IF(B193="","Add finding link; ",IF(COUNTIF(FindingsTable[Finding ID],B193)=0,"Unknown finding; ",""))&amp;IF(C193="","Set link role; ","")&amp;IF(AND(A193&lt;&gt;"",B193&lt;&gt;"",COUNTIFS(DecisionFindingLinks[Decision ID],A193,DecisionFindingLinks[Finding ID],B193)&gt;1),"Duplicate pair; ","")&amp;IF(COUNTIF(DecisionsTable[Decision ID],A193)=1,IF(COUNTIF(FindingsTable[Finding ID],B193)=1,IF(COUNTIFS(FindingsTable[Finding ID],B193,FindingsTable[Claim ID],INDEX(DecisionsTable[Claim ID],MATCH(A193,DecisionsTable[Decision ID],0)))=0,"Finding belongs to another claim; ",""),""),""))</f>
      </c>
      <c r="E193" s="32" t="str">
        <f>IF(OR(A193="",B193=""),"",COUNTIFS($A$111:A193,A193,$B$111:B193,"&lt;&gt;"))</f>
      </c>
      <c r="F193" s="32" t="str">
        <f>IF(E193="","",A193&amp;"__"&amp;E193)</f>
      </c>
      <c r="G193" s="32" t="str">
        <f>IF(E193="","",IF(E193=1,B193,INDEX($G$110:G192,MATCH(A193&amp;"__"&amp;(E193-1),$F$110:F192,0))&amp;", "&amp;B193))</f>
      </c>
      <c r="H193" s="32" t="str">
        <f>IF(COUNTA(A193:C193)=0,"",IF(D193="",0,1))</f>
      </c>
    </row>
    <row r="194" ht="46" customHeight="1">
      <c r="A194" s="20"/>
      <c r="B194" s="20"/>
      <c r="C194" s="20"/>
      <c r="D194" s="33" t="str">
        <f>IF(COUNTA(A194:C194)=0,"",IF(A194="","Add decision link; ",IF(AND(COUNTIF(DecisionsTable[Decision ID],A194)=0,A194&lt;&gt;'Review Summary'!$B$6),"Unknown decision; ",""))&amp;IF(B194="","Add finding link; ",IF(COUNTIF(FindingsTable[Finding ID],B194)=0,"Unknown finding; ",""))&amp;IF(C194="","Set link role; ","")&amp;IF(AND(A194&lt;&gt;"",B194&lt;&gt;"",COUNTIFS(DecisionFindingLinks[Decision ID],A194,DecisionFindingLinks[Finding ID],B194)&gt;1),"Duplicate pair; ","")&amp;IF(COUNTIF(DecisionsTable[Decision ID],A194)=1,IF(COUNTIF(FindingsTable[Finding ID],B194)=1,IF(COUNTIFS(FindingsTable[Finding ID],B194,FindingsTable[Claim ID],INDEX(DecisionsTable[Claim ID],MATCH(A194,DecisionsTable[Decision ID],0)))=0,"Finding belongs to another claim; ",""),""),""))</f>
      </c>
      <c r="E194" s="32" t="str">
        <f>IF(OR(A194="",B194=""),"",COUNTIFS($A$111:A194,A194,$B$111:B194,"&lt;&gt;"))</f>
      </c>
      <c r="F194" s="32" t="str">
        <f>IF(E194="","",A194&amp;"__"&amp;E194)</f>
      </c>
      <c r="G194" s="32" t="str">
        <f>IF(E194="","",IF(E194=1,B194,INDEX($G$110:G193,MATCH(A194&amp;"__"&amp;(E194-1),$F$110:F193,0))&amp;", "&amp;B194))</f>
      </c>
      <c r="H194" s="32" t="str">
        <f>IF(COUNTA(A194:C194)=0,"",IF(D194="",0,1))</f>
      </c>
    </row>
    <row r="195" ht="46" customHeight="1">
      <c r="A195" s="20"/>
      <c r="B195" s="20"/>
      <c r="C195" s="20"/>
      <c r="D195" s="33" t="str">
        <f>IF(COUNTA(A195:C195)=0,"",IF(A195="","Add decision link; ",IF(AND(COUNTIF(DecisionsTable[Decision ID],A195)=0,A195&lt;&gt;'Review Summary'!$B$6),"Unknown decision; ",""))&amp;IF(B195="","Add finding link; ",IF(COUNTIF(FindingsTable[Finding ID],B195)=0,"Unknown finding; ",""))&amp;IF(C195="","Set link role; ","")&amp;IF(AND(A195&lt;&gt;"",B195&lt;&gt;"",COUNTIFS(DecisionFindingLinks[Decision ID],A195,DecisionFindingLinks[Finding ID],B195)&gt;1),"Duplicate pair; ","")&amp;IF(COUNTIF(DecisionsTable[Decision ID],A195)=1,IF(COUNTIF(FindingsTable[Finding ID],B195)=1,IF(COUNTIFS(FindingsTable[Finding ID],B195,FindingsTable[Claim ID],INDEX(DecisionsTable[Claim ID],MATCH(A195,DecisionsTable[Decision ID],0)))=0,"Finding belongs to another claim; ",""),""),""))</f>
      </c>
      <c r="E195" s="32" t="str">
        <f>IF(OR(A195="",B195=""),"",COUNTIFS($A$111:A195,A195,$B$111:B195,"&lt;&gt;"))</f>
      </c>
      <c r="F195" s="32" t="str">
        <f>IF(E195="","",A195&amp;"__"&amp;E195)</f>
      </c>
      <c r="G195" s="32" t="str">
        <f>IF(E195="","",IF(E195=1,B195,INDEX($G$110:G194,MATCH(A195&amp;"__"&amp;(E195-1),$F$110:F194,0))&amp;", "&amp;B195))</f>
      </c>
      <c r="H195" s="32" t="str">
        <f>IF(COUNTA(A195:C195)=0,"",IF(D195="",0,1))</f>
      </c>
    </row>
    <row r="196" ht="46" customHeight="1">
      <c r="A196" s="20"/>
      <c r="B196" s="20"/>
      <c r="C196" s="20"/>
      <c r="D196" s="33" t="str">
        <f>IF(COUNTA(A196:C196)=0,"",IF(A196="","Add decision link; ",IF(AND(COUNTIF(DecisionsTable[Decision ID],A196)=0,A196&lt;&gt;'Review Summary'!$B$6),"Unknown decision; ",""))&amp;IF(B196="","Add finding link; ",IF(COUNTIF(FindingsTable[Finding ID],B196)=0,"Unknown finding; ",""))&amp;IF(C196="","Set link role; ","")&amp;IF(AND(A196&lt;&gt;"",B196&lt;&gt;"",COUNTIFS(DecisionFindingLinks[Decision ID],A196,DecisionFindingLinks[Finding ID],B196)&gt;1),"Duplicate pair; ","")&amp;IF(COUNTIF(DecisionsTable[Decision ID],A196)=1,IF(COUNTIF(FindingsTable[Finding ID],B196)=1,IF(COUNTIFS(FindingsTable[Finding ID],B196,FindingsTable[Claim ID],INDEX(DecisionsTable[Claim ID],MATCH(A196,DecisionsTable[Decision ID],0)))=0,"Finding belongs to another claim; ",""),""),""))</f>
      </c>
      <c r="E196" s="32" t="str">
        <f>IF(OR(A196="",B196=""),"",COUNTIFS($A$111:A196,A196,$B$111:B196,"&lt;&gt;"))</f>
      </c>
      <c r="F196" s="32" t="str">
        <f>IF(E196="","",A196&amp;"__"&amp;E196)</f>
      </c>
      <c r="G196" s="32" t="str">
        <f>IF(E196="","",IF(E196=1,B196,INDEX($G$110:G195,MATCH(A196&amp;"__"&amp;(E196-1),$F$110:F195,0))&amp;", "&amp;B196))</f>
      </c>
      <c r="H196" s="32" t="str">
        <f>IF(COUNTA(A196:C196)=0,"",IF(D196="",0,1))</f>
      </c>
    </row>
    <row r="197" ht="46" customHeight="1">
      <c r="A197" s="20"/>
      <c r="B197" s="20"/>
      <c r="C197" s="20"/>
      <c r="D197" s="33" t="str">
        <f>IF(COUNTA(A197:C197)=0,"",IF(A197="","Add decision link; ",IF(AND(COUNTIF(DecisionsTable[Decision ID],A197)=0,A197&lt;&gt;'Review Summary'!$B$6),"Unknown decision; ",""))&amp;IF(B197="","Add finding link; ",IF(COUNTIF(FindingsTable[Finding ID],B197)=0,"Unknown finding; ",""))&amp;IF(C197="","Set link role; ","")&amp;IF(AND(A197&lt;&gt;"",B197&lt;&gt;"",COUNTIFS(DecisionFindingLinks[Decision ID],A197,DecisionFindingLinks[Finding ID],B197)&gt;1),"Duplicate pair; ","")&amp;IF(COUNTIF(DecisionsTable[Decision ID],A197)=1,IF(COUNTIF(FindingsTable[Finding ID],B197)=1,IF(COUNTIFS(FindingsTable[Finding ID],B197,FindingsTable[Claim ID],INDEX(DecisionsTable[Claim ID],MATCH(A197,DecisionsTable[Decision ID],0)))=0,"Finding belongs to another claim; ",""),""),""))</f>
      </c>
      <c r="E197" s="32" t="str">
        <f>IF(OR(A197="",B197=""),"",COUNTIFS($A$111:A197,A197,$B$111:B197,"&lt;&gt;"))</f>
      </c>
      <c r="F197" s="32" t="str">
        <f>IF(E197="","",A197&amp;"__"&amp;E197)</f>
      </c>
      <c r="G197" s="32" t="str">
        <f>IF(E197="","",IF(E197=1,B197,INDEX($G$110:G196,MATCH(A197&amp;"__"&amp;(E197-1),$F$110:F196,0))&amp;", "&amp;B197))</f>
      </c>
      <c r="H197" s="32" t="str">
        <f>IF(COUNTA(A197:C197)=0,"",IF(D197="",0,1))</f>
      </c>
    </row>
    <row r="198" ht="46" customHeight="1">
      <c r="A198" s="20"/>
      <c r="B198" s="20"/>
      <c r="C198" s="20"/>
      <c r="D198" s="33" t="str">
        <f>IF(COUNTA(A198:C198)=0,"",IF(A198="","Add decision link; ",IF(AND(COUNTIF(DecisionsTable[Decision ID],A198)=0,A198&lt;&gt;'Review Summary'!$B$6),"Unknown decision; ",""))&amp;IF(B198="","Add finding link; ",IF(COUNTIF(FindingsTable[Finding ID],B198)=0,"Unknown finding; ",""))&amp;IF(C198="","Set link role; ","")&amp;IF(AND(A198&lt;&gt;"",B198&lt;&gt;"",COUNTIFS(DecisionFindingLinks[Decision ID],A198,DecisionFindingLinks[Finding ID],B198)&gt;1),"Duplicate pair; ","")&amp;IF(COUNTIF(DecisionsTable[Decision ID],A198)=1,IF(COUNTIF(FindingsTable[Finding ID],B198)=1,IF(COUNTIFS(FindingsTable[Finding ID],B198,FindingsTable[Claim ID],INDEX(DecisionsTable[Claim ID],MATCH(A198,DecisionsTable[Decision ID],0)))=0,"Finding belongs to another claim; ",""),""),""))</f>
      </c>
      <c r="E198" s="32" t="str">
        <f>IF(OR(A198="",B198=""),"",COUNTIFS($A$111:A198,A198,$B$111:B198,"&lt;&gt;"))</f>
      </c>
      <c r="F198" s="32" t="str">
        <f>IF(E198="","",A198&amp;"__"&amp;E198)</f>
      </c>
      <c r="G198" s="32" t="str">
        <f>IF(E198="","",IF(E198=1,B198,INDEX($G$110:G197,MATCH(A198&amp;"__"&amp;(E198-1),$F$110:F197,0))&amp;", "&amp;B198))</f>
      </c>
      <c r="H198" s="32" t="str">
        <f>IF(COUNTA(A198:C198)=0,"",IF(D198="",0,1))</f>
      </c>
    </row>
    <row r="199" ht="46" customHeight="1">
      <c r="A199" s="20"/>
      <c r="B199" s="20"/>
      <c r="C199" s="20"/>
      <c r="D199" s="33" t="str">
        <f>IF(COUNTA(A199:C199)=0,"",IF(A199="","Add decision link; ",IF(AND(COUNTIF(DecisionsTable[Decision ID],A199)=0,A199&lt;&gt;'Review Summary'!$B$6),"Unknown decision; ",""))&amp;IF(B199="","Add finding link; ",IF(COUNTIF(FindingsTable[Finding ID],B199)=0,"Unknown finding; ",""))&amp;IF(C199="","Set link role; ","")&amp;IF(AND(A199&lt;&gt;"",B199&lt;&gt;"",COUNTIFS(DecisionFindingLinks[Decision ID],A199,DecisionFindingLinks[Finding ID],B199)&gt;1),"Duplicate pair; ","")&amp;IF(COUNTIF(DecisionsTable[Decision ID],A199)=1,IF(COUNTIF(FindingsTable[Finding ID],B199)=1,IF(COUNTIFS(FindingsTable[Finding ID],B199,FindingsTable[Claim ID],INDEX(DecisionsTable[Claim ID],MATCH(A199,DecisionsTable[Decision ID],0)))=0,"Finding belongs to another claim; ",""),""),""))</f>
      </c>
      <c r="E199" s="32" t="str">
        <f>IF(OR(A199="",B199=""),"",COUNTIFS($A$111:A199,A199,$B$111:B199,"&lt;&gt;"))</f>
      </c>
      <c r="F199" s="32" t="str">
        <f>IF(E199="","",A199&amp;"__"&amp;E199)</f>
      </c>
      <c r="G199" s="32" t="str">
        <f>IF(E199="","",IF(E199=1,B199,INDEX($G$110:G198,MATCH(A199&amp;"__"&amp;(E199-1),$F$110:F198,0))&amp;", "&amp;B199))</f>
      </c>
      <c r="H199" s="32" t="str">
        <f>IF(COUNTA(A199:C199)=0,"",IF(D199="",0,1))</f>
      </c>
    </row>
    <row r="200" ht="46" customHeight="1">
      <c r="A200" s="20"/>
      <c r="B200" s="20"/>
      <c r="C200" s="20"/>
      <c r="D200" s="33" t="str">
        <f>IF(COUNTA(A200:C200)=0,"",IF(A200="","Add decision link; ",IF(AND(COUNTIF(DecisionsTable[Decision ID],A200)=0,A200&lt;&gt;'Review Summary'!$B$6),"Unknown decision; ",""))&amp;IF(B200="","Add finding link; ",IF(COUNTIF(FindingsTable[Finding ID],B200)=0,"Unknown finding; ",""))&amp;IF(C200="","Set link role; ","")&amp;IF(AND(A200&lt;&gt;"",B200&lt;&gt;"",COUNTIFS(DecisionFindingLinks[Decision ID],A200,DecisionFindingLinks[Finding ID],B200)&gt;1),"Duplicate pair; ","")&amp;IF(COUNTIF(DecisionsTable[Decision ID],A200)=1,IF(COUNTIF(FindingsTable[Finding ID],B200)=1,IF(COUNTIFS(FindingsTable[Finding ID],B200,FindingsTable[Claim ID],INDEX(DecisionsTable[Claim ID],MATCH(A200,DecisionsTable[Decision ID],0)))=0,"Finding belongs to another claim; ",""),""),""))</f>
      </c>
      <c r="E200" s="32" t="str">
        <f>IF(OR(A200="",B200=""),"",COUNTIFS($A$111:A200,A200,$B$111:B200,"&lt;&gt;"))</f>
      </c>
      <c r="F200" s="32" t="str">
        <f>IF(E200="","",A200&amp;"__"&amp;E200)</f>
      </c>
      <c r="G200" s="32" t="str">
        <f>IF(E200="","",IF(E200=1,B200,INDEX($G$110:G199,MATCH(A200&amp;"__"&amp;(E200-1),$F$110:F199,0))&amp;", "&amp;B200))</f>
      </c>
      <c r="H200" s="32" t="str">
        <f>IF(COUNTA(A200:C200)=0,"",IF(D200="",0,1))</f>
      </c>
    </row>
    <row r="201" ht="46" customHeight="1">
      <c r="A201" s="20"/>
      <c r="B201" s="20"/>
      <c r="C201" s="20"/>
      <c r="D201" s="33" t="str">
        <f>IF(COUNTA(A201:C201)=0,"",IF(A201="","Add decision link; ",IF(AND(COUNTIF(DecisionsTable[Decision ID],A201)=0,A201&lt;&gt;'Review Summary'!$B$6),"Unknown decision; ",""))&amp;IF(B201="","Add finding link; ",IF(COUNTIF(FindingsTable[Finding ID],B201)=0,"Unknown finding; ",""))&amp;IF(C201="","Set link role; ","")&amp;IF(AND(A201&lt;&gt;"",B201&lt;&gt;"",COUNTIFS(DecisionFindingLinks[Decision ID],A201,DecisionFindingLinks[Finding ID],B201)&gt;1),"Duplicate pair; ","")&amp;IF(COUNTIF(DecisionsTable[Decision ID],A201)=1,IF(COUNTIF(FindingsTable[Finding ID],B201)=1,IF(COUNTIFS(FindingsTable[Finding ID],B201,FindingsTable[Claim ID],INDEX(DecisionsTable[Claim ID],MATCH(A201,DecisionsTable[Decision ID],0)))=0,"Finding belongs to another claim; ",""),""),""))</f>
      </c>
      <c r="E201" s="32" t="str">
        <f>IF(OR(A201="",B201=""),"",COUNTIFS($A$111:A201,A201,$B$111:B201,"&lt;&gt;"))</f>
      </c>
      <c r="F201" s="32" t="str">
        <f>IF(E201="","",A201&amp;"__"&amp;E201)</f>
      </c>
      <c r="G201" s="32" t="str">
        <f>IF(E201="","",IF(E201=1,B201,INDEX($G$110:G200,MATCH(A201&amp;"__"&amp;(E201-1),$F$110:F200,0))&amp;", "&amp;B201))</f>
      </c>
      <c r="H201" s="32" t="str">
        <f>IF(COUNTA(A201:C201)=0,"",IF(D201="",0,1))</f>
      </c>
    </row>
    <row r="202" ht="46" customHeight="1">
      <c r="A202" s="20"/>
      <c r="B202" s="20"/>
      <c r="C202" s="20"/>
      <c r="D202" s="33" t="str">
        <f>IF(COUNTA(A202:C202)=0,"",IF(A202="","Add decision link; ",IF(AND(COUNTIF(DecisionsTable[Decision ID],A202)=0,A202&lt;&gt;'Review Summary'!$B$6),"Unknown decision; ",""))&amp;IF(B202="","Add finding link; ",IF(COUNTIF(FindingsTable[Finding ID],B202)=0,"Unknown finding; ",""))&amp;IF(C202="","Set link role; ","")&amp;IF(AND(A202&lt;&gt;"",B202&lt;&gt;"",COUNTIFS(DecisionFindingLinks[Decision ID],A202,DecisionFindingLinks[Finding ID],B202)&gt;1),"Duplicate pair; ","")&amp;IF(COUNTIF(DecisionsTable[Decision ID],A202)=1,IF(COUNTIF(FindingsTable[Finding ID],B202)=1,IF(COUNTIFS(FindingsTable[Finding ID],B202,FindingsTable[Claim ID],INDEX(DecisionsTable[Claim ID],MATCH(A202,DecisionsTable[Decision ID],0)))=0,"Finding belongs to another claim; ",""),""),""))</f>
      </c>
      <c r="E202" s="32" t="str">
        <f>IF(OR(A202="",B202=""),"",COUNTIFS($A$111:A202,A202,$B$111:B202,"&lt;&gt;"))</f>
      </c>
      <c r="F202" s="32" t="str">
        <f>IF(E202="","",A202&amp;"__"&amp;E202)</f>
      </c>
      <c r="G202" s="32" t="str">
        <f>IF(E202="","",IF(E202=1,B202,INDEX($G$110:G201,MATCH(A202&amp;"__"&amp;(E202-1),$F$110:F201,0))&amp;", "&amp;B202))</f>
      </c>
      <c r="H202" s="32" t="str">
        <f>IF(COUNTA(A202:C202)=0,"",IF(D202="",0,1))</f>
      </c>
    </row>
    <row r="203" ht="46" customHeight="1">
      <c r="A203" s="20"/>
      <c r="B203" s="20"/>
      <c r="C203" s="20"/>
      <c r="D203" s="33" t="str">
        <f>IF(COUNTA(A203:C203)=0,"",IF(A203="","Add decision link; ",IF(AND(COUNTIF(DecisionsTable[Decision ID],A203)=0,A203&lt;&gt;'Review Summary'!$B$6),"Unknown decision; ",""))&amp;IF(B203="","Add finding link; ",IF(COUNTIF(FindingsTable[Finding ID],B203)=0,"Unknown finding; ",""))&amp;IF(C203="","Set link role; ","")&amp;IF(AND(A203&lt;&gt;"",B203&lt;&gt;"",COUNTIFS(DecisionFindingLinks[Decision ID],A203,DecisionFindingLinks[Finding ID],B203)&gt;1),"Duplicate pair; ","")&amp;IF(COUNTIF(DecisionsTable[Decision ID],A203)=1,IF(COUNTIF(FindingsTable[Finding ID],B203)=1,IF(COUNTIFS(FindingsTable[Finding ID],B203,FindingsTable[Claim ID],INDEX(DecisionsTable[Claim ID],MATCH(A203,DecisionsTable[Decision ID],0)))=0,"Finding belongs to another claim; ",""),""),""))</f>
      </c>
      <c r="E203" s="32" t="str">
        <f>IF(OR(A203="",B203=""),"",COUNTIFS($A$111:A203,A203,$B$111:B203,"&lt;&gt;"))</f>
      </c>
      <c r="F203" s="32" t="str">
        <f>IF(E203="","",A203&amp;"__"&amp;E203)</f>
      </c>
      <c r="G203" s="32" t="str">
        <f>IF(E203="","",IF(E203=1,B203,INDEX($G$110:G202,MATCH(A203&amp;"__"&amp;(E203-1),$F$110:F202,0))&amp;", "&amp;B203))</f>
      </c>
      <c r="H203" s="32" t="str">
        <f>IF(COUNTA(A203:C203)=0,"",IF(D203="",0,1))</f>
      </c>
    </row>
    <row r="204" ht="46" customHeight="1">
      <c r="A204" s="20"/>
      <c r="B204" s="20"/>
      <c r="C204" s="20"/>
      <c r="D204" s="33" t="str">
        <f>IF(COUNTA(A204:C204)=0,"",IF(A204="","Add decision link; ",IF(AND(COUNTIF(DecisionsTable[Decision ID],A204)=0,A204&lt;&gt;'Review Summary'!$B$6),"Unknown decision; ",""))&amp;IF(B204="","Add finding link; ",IF(COUNTIF(FindingsTable[Finding ID],B204)=0,"Unknown finding; ",""))&amp;IF(C204="","Set link role; ","")&amp;IF(AND(A204&lt;&gt;"",B204&lt;&gt;"",COUNTIFS(DecisionFindingLinks[Decision ID],A204,DecisionFindingLinks[Finding ID],B204)&gt;1),"Duplicate pair; ","")&amp;IF(COUNTIF(DecisionsTable[Decision ID],A204)=1,IF(COUNTIF(FindingsTable[Finding ID],B204)=1,IF(COUNTIFS(FindingsTable[Finding ID],B204,FindingsTable[Claim ID],INDEX(DecisionsTable[Claim ID],MATCH(A204,DecisionsTable[Decision ID],0)))=0,"Finding belongs to another claim; ",""),""),""))</f>
      </c>
      <c r="E204" s="32" t="str">
        <f>IF(OR(A204="",B204=""),"",COUNTIFS($A$111:A204,A204,$B$111:B204,"&lt;&gt;"))</f>
      </c>
      <c r="F204" s="32" t="str">
        <f>IF(E204="","",A204&amp;"__"&amp;E204)</f>
      </c>
      <c r="G204" s="32" t="str">
        <f>IF(E204="","",IF(E204=1,B204,INDEX($G$110:G203,MATCH(A204&amp;"__"&amp;(E204-1),$F$110:F203,0))&amp;", "&amp;B204))</f>
      </c>
      <c r="H204" s="32" t="str">
        <f>IF(COUNTA(A204:C204)=0,"",IF(D204="",0,1))</f>
      </c>
    </row>
    <row r="205" ht="46" customHeight="1">
      <c r="A205" s="20"/>
      <c r="B205" s="20"/>
      <c r="C205" s="20"/>
      <c r="D205" s="33" t="str">
        <f>IF(COUNTA(A205:C205)=0,"",IF(A205="","Add decision link; ",IF(AND(COUNTIF(DecisionsTable[Decision ID],A205)=0,A205&lt;&gt;'Review Summary'!$B$6),"Unknown decision; ",""))&amp;IF(B205="","Add finding link; ",IF(COUNTIF(FindingsTable[Finding ID],B205)=0,"Unknown finding; ",""))&amp;IF(C205="","Set link role; ","")&amp;IF(AND(A205&lt;&gt;"",B205&lt;&gt;"",COUNTIFS(DecisionFindingLinks[Decision ID],A205,DecisionFindingLinks[Finding ID],B205)&gt;1),"Duplicate pair; ","")&amp;IF(COUNTIF(DecisionsTable[Decision ID],A205)=1,IF(COUNTIF(FindingsTable[Finding ID],B205)=1,IF(COUNTIFS(FindingsTable[Finding ID],B205,FindingsTable[Claim ID],INDEX(DecisionsTable[Claim ID],MATCH(A205,DecisionsTable[Decision ID],0)))=0,"Finding belongs to another claim; ",""),""),""))</f>
      </c>
      <c r="E205" s="32" t="str">
        <f>IF(OR(A205="",B205=""),"",COUNTIFS($A$111:A205,A205,$B$111:B205,"&lt;&gt;"))</f>
      </c>
      <c r="F205" s="32" t="str">
        <f>IF(E205="","",A205&amp;"__"&amp;E205)</f>
      </c>
      <c r="G205" s="32" t="str">
        <f>IF(E205="","",IF(E205=1,B205,INDEX($G$110:G204,MATCH(A205&amp;"__"&amp;(E205-1),$F$110:F204,0))&amp;", "&amp;B205))</f>
      </c>
      <c r="H205" s="32" t="str">
        <f>IF(COUNTA(A205:C205)=0,"",IF(D205="",0,1))</f>
      </c>
    </row>
    <row r="206" ht="46" customHeight="1">
      <c r="A206" s="20"/>
      <c r="B206" s="20"/>
      <c r="C206" s="20"/>
      <c r="D206" s="33" t="str">
        <f>IF(COUNTA(A206:C206)=0,"",IF(A206="","Add decision link; ",IF(AND(COUNTIF(DecisionsTable[Decision ID],A206)=0,A206&lt;&gt;'Review Summary'!$B$6),"Unknown decision; ",""))&amp;IF(B206="","Add finding link; ",IF(COUNTIF(FindingsTable[Finding ID],B206)=0,"Unknown finding; ",""))&amp;IF(C206="","Set link role; ","")&amp;IF(AND(A206&lt;&gt;"",B206&lt;&gt;"",COUNTIFS(DecisionFindingLinks[Decision ID],A206,DecisionFindingLinks[Finding ID],B206)&gt;1),"Duplicate pair; ","")&amp;IF(COUNTIF(DecisionsTable[Decision ID],A206)=1,IF(COUNTIF(FindingsTable[Finding ID],B206)=1,IF(COUNTIFS(FindingsTable[Finding ID],B206,FindingsTable[Claim ID],INDEX(DecisionsTable[Claim ID],MATCH(A206,DecisionsTable[Decision ID],0)))=0,"Finding belongs to another claim; ",""),""),""))</f>
      </c>
      <c r="E206" s="32" t="str">
        <f>IF(OR(A206="",B206=""),"",COUNTIFS($A$111:A206,A206,$B$111:B206,"&lt;&gt;"))</f>
      </c>
      <c r="F206" s="32" t="str">
        <f>IF(E206="","",A206&amp;"__"&amp;E206)</f>
      </c>
      <c r="G206" s="32" t="str">
        <f>IF(E206="","",IF(E206=1,B206,INDEX($G$110:G205,MATCH(A206&amp;"__"&amp;(E206-1),$F$110:F205,0))&amp;", "&amp;B206))</f>
      </c>
      <c r="H206" s="32" t="str">
        <f>IF(COUNTA(A206:C206)=0,"",IF(D206="",0,1))</f>
      </c>
    </row>
    <row r="207" ht="46" customHeight="1">
      <c r="A207" s="20"/>
      <c r="B207" s="20"/>
      <c r="C207" s="20"/>
      <c r="D207" s="33" t="str">
        <f>IF(COUNTA(A207:C207)=0,"",IF(A207="","Add decision link; ",IF(AND(COUNTIF(DecisionsTable[Decision ID],A207)=0,A207&lt;&gt;'Review Summary'!$B$6),"Unknown decision; ",""))&amp;IF(B207="","Add finding link; ",IF(COUNTIF(FindingsTable[Finding ID],B207)=0,"Unknown finding; ",""))&amp;IF(C207="","Set link role; ","")&amp;IF(AND(A207&lt;&gt;"",B207&lt;&gt;"",COUNTIFS(DecisionFindingLinks[Decision ID],A207,DecisionFindingLinks[Finding ID],B207)&gt;1),"Duplicate pair; ","")&amp;IF(COUNTIF(DecisionsTable[Decision ID],A207)=1,IF(COUNTIF(FindingsTable[Finding ID],B207)=1,IF(COUNTIFS(FindingsTable[Finding ID],B207,FindingsTable[Claim ID],INDEX(DecisionsTable[Claim ID],MATCH(A207,DecisionsTable[Decision ID],0)))=0,"Finding belongs to another claim; ",""),""),""))</f>
      </c>
      <c r="E207" s="32" t="str">
        <f>IF(OR(A207="",B207=""),"",COUNTIFS($A$111:A207,A207,$B$111:B207,"&lt;&gt;"))</f>
      </c>
      <c r="F207" s="32" t="str">
        <f>IF(E207="","",A207&amp;"__"&amp;E207)</f>
      </c>
      <c r="G207" s="32" t="str">
        <f>IF(E207="","",IF(E207=1,B207,INDEX($G$110:G206,MATCH(A207&amp;"__"&amp;(E207-1),$F$110:F206,0))&amp;", "&amp;B207))</f>
      </c>
      <c r="H207" s="32" t="str">
        <f>IF(COUNTA(A207:C207)=0,"",IF(D207="",0,1))</f>
      </c>
    </row>
    <row r="208" ht="46" customHeight="1">
      <c r="A208" s="20"/>
      <c r="B208" s="20"/>
      <c r="C208" s="20"/>
      <c r="D208" s="33" t="str">
        <f>IF(COUNTA(A208:C208)=0,"",IF(A208="","Add decision link; ",IF(AND(COUNTIF(DecisionsTable[Decision ID],A208)=0,A208&lt;&gt;'Review Summary'!$B$6),"Unknown decision; ",""))&amp;IF(B208="","Add finding link; ",IF(COUNTIF(FindingsTable[Finding ID],B208)=0,"Unknown finding; ",""))&amp;IF(C208="","Set link role; ","")&amp;IF(AND(A208&lt;&gt;"",B208&lt;&gt;"",COUNTIFS(DecisionFindingLinks[Decision ID],A208,DecisionFindingLinks[Finding ID],B208)&gt;1),"Duplicate pair; ","")&amp;IF(COUNTIF(DecisionsTable[Decision ID],A208)=1,IF(COUNTIF(FindingsTable[Finding ID],B208)=1,IF(COUNTIFS(FindingsTable[Finding ID],B208,FindingsTable[Claim ID],INDEX(DecisionsTable[Claim ID],MATCH(A208,DecisionsTable[Decision ID],0)))=0,"Finding belongs to another claim; ",""),""),""))</f>
      </c>
      <c r="E208" s="32" t="str">
        <f>IF(OR(A208="",B208=""),"",COUNTIFS($A$111:A208,A208,$B$111:B208,"&lt;&gt;"))</f>
      </c>
      <c r="F208" s="32" t="str">
        <f>IF(E208="","",A208&amp;"__"&amp;E208)</f>
      </c>
      <c r="G208" s="32" t="str">
        <f>IF(E208="","",IF(E208=1,B208,INDEX($G$110:G207,MATCH(A208&amp;"__"&amp;(E208-1),$F$110:F207,0))&amp;", "&amp;B208))</f>
      </c>
      <c r="H208" s="32" t="str">
        <f>IF(COUNTA(A208:C208)=0,"",IF(D208="",0,1))</f>
      </c>
    </row>
    <row r="209" ht="46" customHeight="1">
      <c r="A209" s="20"/>
      <c r="B209" s="20"/>
      <c r="C209" s="20"/>
      <c r="D209" s="33" t="str">
        <f>IF(COUNTA(A209:C209)=0,"",IF(A209="","Add decision link; ",IF(AND(COUNTIF(DecisionsTable[Decision ID],A209)=0,A209&lt;&gt;'Review Summary'!$B$6),"Unknown decision; ",""))&amp;IF(B209="","Add finding link; ",IF(COUNTIF(FindingsTable[Finding ID],B209)=0,"Unknown finding; ",""))&amp;IF(C209="","Set link role; ","")&amp;IF(AND(A209&lt;&gt;"",B209&lt;&gt;"",COUNTIFS(DecisionFindingLinks[Decision ID],A209,DecisionFindingLinks[Finding ID],B209)&gt;1),"Duplicate pair; ","")&amp;IF(COUNTIF(DecisionsTable[Decision ID],A209)=1,IF(COUNTIF(FindingsTable[Finding ID],B209)=1,IF(COUNTIFS(FindingsTable[Finding ID],B209,FindingsTable[Claim ID],INDEX(DecisionsTable[Claim ID],MATCH(A209,DecisionsTable[Decision ID],0)))=0,"Finding belongs to another claim; ",""),""),""))</f>
      </c>
      <c r="E209" s="32" t="str">
        <f>IF(OR(A209="",B209=""),"",COUNTIFS($A$111:A209,A209,$B$111:B209,"&lt;&gt;"))</f>
      </c>
      <c r="F209" s="32" t="str">
        <f>IF(E209="","",A209&amp;"__"&amp;E209)</f>
      </c>
      <c r="G209" s="32" t="str">
        <f>IF(E209="","",IF(E209=1,B209,INDEX($G$110:G208,MATCH(A209&amp;"__"&amp;(E209-1),$F$110:F208,0))&amp;", "&amp;B209))</f>
      </c>
      <c r="H209" s="32" t="str">
        <f>IF(COUNTA(A209:C209)=0,"",IF(D209="",0,1))</f>
      </c>
    </row>
    <row r="210" ht="46" customHeight="1">
      <c r="A210" s="20"/>
      <c r="B210" s="20"/>
      <c r="C210" s="20"/>
      <c r="D210" s="33" t="str">
        <f>IF(COUNTA(A210:C210)=0,"",IF(A210="","Add decision link; ",IF(AND(COUNTIF(DecisionsTable[Decision ID],A210)=0,A210&lt;&gt;'Review Summary'!$B$6),"Unknown decision; ",""))&amp;IF(B210="","Add finding link; ",IF(COUNTIF(FindingsTable[Finding ID],B210)=0,"Unknown finding; ",""))&amp;IF(C210="","Set link role; ","")&amp;IF(AND(A210&lt;&gt;"",B210&lt;&gt;"",COUNTIFS(DecisionFindingLinks[Decision ID],A210,DecisionFindingLinks[Finding ID],B210)&gt;1),"Duplicate pair; ","")&amp;IF(COUNTIF(DecisionsTable[Decision ID],A210)=1,IF(COUNTIF(FindingsTable[Finding ID],B210)=1,IF(COUNTIFS(FindingsTable[Finding ID],B210,FindingsTable[Claim ID],INDEX(DecisionsTable[Claim ID],MATCH(A210,DecisionsTable[Decision ID],0)))=0,"Finding belongs to another claim; ",""),""),""))</f>
      </c>
      <c r="E210" s="32" t="str">
        <f>IF(OR(A210="",B210=""),"",COUNTIFS($A$111:A210,A210,$B$111:B210,"&lt;&gt;"))</f>
      </c>
      <c r="F210" s="32" t="str">
        <f>IF(E210="","",A210&amp;"__"&amp;E210)</f>
      </c>
      <c r="G210" s="32" t="str">
        <f>IF(E210="","",IF(E210=1,B210,INDEX($G$110:G209,MATCH(A210&amp;"__"&amp;(E210-1),$F$110:F209,0))&amp;", "&amp;B210))</f>
      </c>
      <c r="H210" s="32" t="str">
        <f>IF(COUNTA(A210:C210)=0,"",IF(D210="",0,1))</f>
      </c>
    </row>
    <row r="214">
      <c r="A214" s="40" t="str">
        <v>Back to Decisions</v>
      </c>
    </row>
    <row r="215" ht="34" customHeight="1">
      <c r="A215" s="17" t="str">
        <v>Decision support — one Evidence or Test reference per row</v>
      </c>
      <c r="B215" s="17"/>
      <c r="C215" s="17"/>
      <c r="D215" s="17"/>
      <c r="E215" s="17"/>
      <c r="F215" s="17"/>
      <c r="G215" s="17"/>
      <c r="H215" s="17"/>
      <c r="I215" s="17"/>
    </row>
    <row r="216" ht="56" customHeight="1">
      <c r="A216" s="9" t="str">
        <v>Decision ID</v>
      </c>
      <c r="B216" s="9" t="str">
        <v>Record type</v>
      </c>
      <c r="C216" s="9" t="str">
        <v>Record ID</v>
      </c>
      <c r="D216" s="9" t="str">
        <v>Relevance / limits</v>
      </c>
      <c r="E216" s="9" t="str">
        <v>Record check (auto)</v>
      </c>
      <c r="F216" s="9" t="str">
        <v>Decision link number (auto)</v>
      </c>
      <c r="G216" s="9" t="str">
        <v>Decision link key (auto)</v>
      </c>
      <c r="H216" s="9" t="str">
        <v>Linked IDs (auto)</v>
      </c>
      <c r="I216" s="9" t="str">
        <v>Link issues (auto)</v>
      </c>
    </row>
    <row r="217" ht="46" customHeight="1">
      <c r="A217" s="20"/>
      <c r="B217" s="20"/>
      <c r="C217" s="20"/>
      <c r="D217" s="20"/>
      <c r="E217" s="32" t="str">
        <f>IF(COUNTA(A217:D217)=0,"",IF(A217="","Add decision link; ",IF(AND(COUNTIF(DecisionsTable[Decision ID],A217)=0,A217&lt;&gt;'Review Summary'!$B$6),"Unknown decision; ",""))&amp;IF(B217="","Select record type; ",IF(AND(B217&lt;&gt;"Evidence",B217&lt;&gt;"Test"),"Choose Evidence or Test; ",""))&amp;IF(C217="","Add record ID; ",IF(AND(OR(B217="Evidence",B217="Test"),IF(B217="Evidence",COUNTIF(EvidenceTable[Evidence ID],C217),COUNTIF(TestsTable[Test ID],C217))=0),"Unknown record for selected type; ",""))&amp;IF(D217="","Explain relevance and limits; ","")&amp;IF(AND(A217&lt;&gt;"",B217&lt;&gt;"",C217&lt;&gt;"",COUNTIFS(DecisionSupportLinks[Decision ID],A217,DecisionSupportLinks[Record type],B217,DecisionSupportLinks[Record ID],C217)&gt;1),"Duplicate reference; ","")&amp;IF(AND(C217&lt;&gt;"",OR(B217="Evidence",B217="Test"),IF(B217="Evidence",COUNTIF(EvidenceTable[Evidence ID],C217),COUNTIF(TestsTable[Test ID],C217))=1,COUNTIF(DecisionsTable[Decision ID],A217)=1),IF(IF(B217="Evidence",COUNTIFS(EvidenceTable[Evidence ID],C217,EvidenceTable[Claim ID],INDEX(DecisionsTable[Claim ID],MATCH(A217,DecisionsTable[Decision ID],0))),COUNTIFS(TestsTable[Test ID],C217,TestsTable[Claim ID],INDEX(DecisionsTable[Claim ID],MATCH(A217,DecisionsTable[Decision ID],0))))=0,"Record belongs to another claim; ",""),""))</f>
      </c>
      <c r="F217" s="32" t="str">
        <f>IF(OR(A217="",B217="",C217=""),"",COUNTIFS($A$217:A217,A217,$B$217:B217,B217,$C$217:C217,"&lt;&gt;"))</f>
      </c>
      <c r="G217" s="32" t="str">
        <f>IF(F217="","",A217&amp;"__"&amp;B217&amp;"__"&amp;F217)</f>
      </c>
      <c r="H217" s="32" t="str">
        <f>IF(F217="","",IF(F217=1,C217,INDEX($H$216:H216,MATCH(A217&amp;"__"&amp;B217&amp;"__"&amp;(F217-1),$G$216:G216,0))&amp;", "&amp;C217))</f>
      </c>
      <c r="I217" s="32" t="str">
        <f>IF(COUNTA(A217:D217)=0,"",IF(E217="",0,1))</f>
      </c>
    </row>
    <row r="218" ht="46" customHeight="1">
      <c r="A218" s="20"/>
      <c r="B218" s="20"/>
      <c r="C218" s="20"/>
      <c r="D218" s="20"/>
      <c r="E218" s="32" t="str">
        <f>IF(COUNTA(A218:D218)=0,"",IF(A218="","Add decision link; ",IF(AND(COUNTIF(DecisionsTable[Decision ID],A218)=0,A218&lt;&gt;'Review Summary'!$B$6),"Unknown decision; ",""))&amp;IF(B218="","Select record type; ",IF(AND(B218&lt;&gt;"Evidence",B218&lt;&gt;"Test"),"Choose Evidence or Test; ",""))&amp;IF(C218="","Add record ID; ",IF(AND(OR(B218="Evidence",B218="Test"),IF(B218="Evidence",COUNTIF(EvidenceTable[Evidence ID],C218),COUNTIF(TestsTable[Test ID],C218))=0),"Unknown record for selected type; ",""))&amp;IF(D218="","Explain relevance and limits; ","")&amp;IF(AND(A218&lt;&gt;"",B218&lt;&gt;"",C218&lt;&gt;"",COUNTIFS(DecisionSupportLinks[Decision ID],A218,DecisionSupportLinks[Record type],B218,DecisionSupportLinks[Record ID],C218)&gt;1),"Duplicate reference; ","")&amp;IF(AND(C218&lt;&gt;"",OR(B218="Evidence",B218="Test"),IF(B218="Evidence",COUNTIF(EvidenceTable[Evidence ID],C218),COUNTIF(TestsTable[Test ID],C218))=1,COUNTIF(DecisionsTable[Decision ID],A218)=1),IF(IF(B218="Evidence",COUNTIFS(EvidenceTable[Evidence ID],C218,EvidenceTable[Claim ID],INDEX(DecisionsTable[Claim ID],MATCH(A218,DecisionsTable[Decision ID],0))),COUNTIFS(TestsTable[Test ID],C218,TestsTable[Claim ID],INDEX(DecisionsTable[Claim ID],MATCH(A218,DecisionsTable[Decision ID],0))))=0,"Record belongs to another claim; ",""),""))</f>
      </c>
      <c r="F218" s="32" t="str">
        <f>IF(OR(A218="",B218="",C218=""),"",COUNTIFS($A$217:A218,A218,$B$217:B218,B218,$C$217:C218,"&lt;&gt;"))</f>
      </c>
      <c r="G218" s="32" t="str">
        <f>IF(F218="","",A218&amp;"__"&amp;B218&amp;"__"&amp;F218)</f>
      </c>
      <c r="H218" s="32" t="str">
        <f>IF(F218="","",IF(F218=1,C218,INDEX($H$216:H217,MATCH(A218&amp;"__"&amp;B218&amp;"__"&amp;(F218-1),$G$216:G217,0))&amp;", "&amp;C218))</f>
      </c>
      <c r="I218" s="32" t="str">
        <f>IF(COUNTA(A218:D218)=0,"",IF(E218="",0,1))</f>
      </c>
    </row>
    <row r="219" ht="46" customHeight="1">
      <c r="A219" s="20"/>
      <c r="B219" s="20"/>
      <c r="C219" s="20"/>
      <c r="D219" s="20"/>
      <c r="E219" s="32" t="str">
        <f>IF(COUNTA(A219:D219)=0,"",IF(A219="","Add decision link; ",IF(AND(COUNTIF(DecisionsTable[Decision ID],A219)=0,A219&lt;&gt;'Review Summary'!$B$6),"Unknown decision; ",""))&amp;IF(B219="","Select record type; ",IF(AND(B219&lt;&gt;"Evidence",B219&lt;&gt;"Test"),"Choose Evidence or Test; ",""))&amp;IF(C219="","Add record ID; ",IF(AND(OR(B219="Evidence",B219="Test"),IF(B219="Evidence",COUNTIF(EvidenceTable[Evidence ID],C219),COUNTIF(TestsTable[Test ID],C219))=0),"Unknown record for selected type; ",""))&amp;IF(D219="","Explain relevance and limits; ","")&amp;IF(AND(A219&lt;&gt;"",B219&lt;&gt;"",C219&lt;&gt;"",COUNTIFS(DecisionSupportLinks[Decision ID],A219,DecisionSupportLinks[Record type],B219,DecisionSupportLinks[Record ID],C219)&gt;1),"Duplicate reference; ","")&amp;IF(AND(C219&lt;&gt;"",OR(B219="Evidence",B219="Test"),IF(B219="Evidence",COUNTIF(EvidenceTable[Evidence ID],C219),COUNTIF(TestsTable[Test ID],C219))=1,COUNTIF(DecisionsTable[Decision ID],A219)=1),IF(IF(B219="Evidence",COUNTIFS(EvidenceTable[Evidence ID],C219,EvidenceTable[Claim ID],INDEX(DecisionsTable[Claim ID],MATCH(A219,DecisionsTable[Decision ID],0))),COUNTIFS(TestsTable[Test ID],C219,TestsTable[Claim ID],INDEX(DecisionsTable[Claim ID],MATCH(A219,DecisionsTable[Decision ID],0))))=0,"Record belongs to another claim; ",""),""))</f>
      </c>
      <c r="F219" s="32" t="str">
        <f>IF(OR(A219="",B219="",C219=""),"",COUNTIFS($A$217:A219,A219,$B$217:B219,B219,$C$217:C219,"&lt;&gt;"))</f>
      </c>
      <c r="G219" s="32" t="str">
        <f>IF(F219="","",A219&amp;"__"&amp;B219&amp;"__"&amp;F219)</f>
      </c>
      <c r="H219" s="32" t="str">
        <f>IF(F219="","",IF(F219=1,C219,INDEX($H$216:H218,MATCH(A219&amp;"__"&amp;B219&amp;"__"&amp;(F219-1),$G$216:G218,0))&amp;", "&amp;C219))</f>
      </c>
      <c r="I219" s="32" t="str">
        <f>IF(COUNTA(A219:D219)=0,"",IF(E219="",0,1))</f>
      </c>
    </row>
    <row r="220" ht="46" customHeight="1">
      <c r="A220" s="20"/>
      <c r="B220" s="20"/>
      <c r="C220" s="20"/>
      <c r="D220" s="20"/>
      <c r="E220" s="32" t="str">
        <f>IF(COUNTA(A220:D220)=0,"",IF(A220="","Add decision link; ",IF(AND(COUNTIF(DecisionsTable[Decision ID],A220)=0,A220&lt;&gt;'Review Summary'!$B$6),"Unknown decision; ",""))&amp;IF(B220="","Select record type; ",IF(AND(B220&lt;&gt;"Evidence",B220&lt;&gt;"Test"),"Choose Evidence or Test; ",""))&amp;IF(C220="","Add record ID; ",IF(AND(OR(B220="Evidence",B220="Test"),IF(B220="Evidence",COUNTIF(EvidenceTable[Evidence ID],C220),COUNTIF(TestsTable[Test ID],C220))=0),"Unknown record for selected type; ",""))&amp;IF(D220="","Explain relevance and limits; ","")&amp;IF(AND(A220&lt;&gt;"",B220&lt;&gt;"",C220&lt;&gt;"",COUNTIFS(DecisionSupportLinks[Decision ID],A220,DecisionSupportLinks[Record type],B220,DecisionSupportLinks[Record ID],C220)&gt;1),"Duplicate reference; ","")&amp;IF(AND(C220&lt;&gt;"",OR(B220="Evidence",B220="Test"),IF(B220="Evidence",COUNTIF(EvidenceTable[Evidence ID],C220),COUNTIF(TestsTable[Test ID],C220))=1,COUNTIF(DecisionsTable[Decision ID],A220)=1),IF(IF(B220="Evidence",COUNTIFS(EvidenceTable[Evidence ID],C220,EvidenceTable[Claim ID],INDEX(DecisionsTable[Claim ID],MATCH(A220,DecisionsTable[Decision ID],0))),COUNTIFS(TestsTable[Test ID],C220,TestsTable[Claim ID],INDEX(DecisionsTable[Claim ID],MATCH(A220,DecisionsTable[Decision ID],0))))=0,"Record belongs to another claim; ",""),""))</f>
      </c>
      <c r="F220" s="32" t="str">
        <f>IF(OR(A220="",B220="",C220=""),"",COUNTIFS($A$217:A220,A220,$B$217:B220,B220,$C$217:C220,"&lt;&gt;"))</f>
      </c>
      <c r="G220" s="32" t="str">
        <f>IF(F220="","",A220&amp;"__"&amp;B220&amp;"__"&amp;F220)</f>
      </c>
      <c r="H220" s="32" t="str">
        <f>IF(F220="","",IF(F220=1,C220,INDEX($H$216:H219,MATCH(A220&amp;"__"&amp;B220&amp;"__"&amp;(F220-1),$G$216:G219,0))&amp;", "&amp;C220))</f>
      </c>
      <c r="I220" s="32" t="str">
        <f>IF(COUNTA(A220:D220)=0,"",IF(E220="",0,1))</f>
      </c>
    </row>
    <row r="221" ht="46" customHeight="1">
      <c r="A221" s="20"/>
      <c r="B221" s="20"/>
      <c r="C221" s="20"/>
      <c r="D221" s="20"/>
      <c r="E221" s="32" t="str">
        <f>IF(COUNTA(A221:D221)=0,"",IF(A221="","Add decision link; ",IF(AND(COUNTIF(DecisionsTable[Decision ID],A221)=0,A221&lt;&gt;'Review Summary'!$B$6),"Unknown decision; ",""))&amp;IF(B221="","Select record type; ",IF(AND(B221&lt;&gt;"Evidence",B221&lt;&gt;"Test"),"Choose Evidence or Test; ",""))&amp;IF(C221="","Add record ID; ",IF(AND(OR(B221="Evidence",B221="Test"),IF(B221="Evidence",COUNTIF(EvidenceTable[Evidence ID],C221),COUNTIF(TestsTable[Test ID],C221))=0),"Unknown record for selected type; ",""))&amp;IF(D221="","Explain relevance and limits; ","")&amp;IF(AND(A221&lt;&gt;"",B221&lt;&gt;"",C221&lt;&gt;"",COUNTIFS(DecisionSupportLinks[Decision ID],A221,DecisionSupportLinks[Record type],B221,DecisionSupportLinks[Record ID],C221)&gt;1),"Duplicate reference; ","")&amp;IF(AND(C221&lt;&gt;"",OR(B221="Evidence",B221="Test"),IF(B221="Evidence",COUNTIF(EvidenceTable[Evidence ID],C221),COUNTIF(TestsTable[Test ID],C221))=1,COUNTIF(DecisionsTable[Decision ID],A221)=1),IF(IF(B221="Evidence",COUNTIFS(EvidenceTable[Evidence ID],C221,EvidenceTable[Claim ID],INDEX(DecisionsTable[Claim ID],MATCH(A221,DecisionsTable[Decision ID],0))),COUNTIFS(TestsTable[Test ID],C221,TestsTable[Claim ID],INDEX(DecisionsTable[Claim ID],MATCH(A221,DecisionsTable[Decision ID],0))))=0,"Record belongs to another claim; ",""),""))</f>
      </c>
      <c r="F221" s="32" t="str">
        <f>IF(OR(A221="",B221="",C221=""),"",COUNTIFS($A$217:A221,A221,$B$217:B221,B221,$C$217:C221,"&lt;&gt;"))</f>
      </c>
      <c r="G221" s="32" t="str">
        <f>IF(F221="","",A221&amp;"__"&amp;B221&amp;"__"&amp;F221)</f>
      </c>
      <c r="H221" s="32" t="str">
        <f>IF(F221="","",IF(F221=1,C221,INDEX($H$216:H220,MATCH(A221&amp;"__"&amp;B221&amp;"__"&amp;(F221-1),$G$216:G220,0))&amp;", "&amp;C221))</f>
      </c>
      <c r="I221" s="32" t="str">
        <f>IF(COUNTA(A221:D221)=0,"",IF(E221="",0,1))</f>
      </c>
    </row>
    <row r="222" ht="46" customHeight="1">
      <c r="A222" s="20"/>
      <c r="B222" s="20"/>
      <c r="C222" s="20"/>
      <c r="D222" s="20"/>
      <c r="E222" s="32" t="str">
        <f>IF(COUNTA(A222:D222)=0,"",IF(A222="","Add decision link; ",IF(AND(COUNTIF(DecisionsTable[Decision ID],A222)=0,A222&lt;&gt;'Review Summary'!$B$6),"Unknown decision; ",""))&amp;IF(B222="","Select record type; ",IF(AND(B222&lt;&gt;"Evidence",B222&lt;&gt;"Test"),"Choose Evidence or Test; ",""))&amp;IF(C222="","Add record ID; ",IF(AND(OR(B222="Evidence",B222="Test"),IF(B222="Evidence",COUNTIF(EvidenceTable[Evidence ID],C222),COUNTIF(TestsTable[Test ID],C222))=0),"Unknown record for selected type; ",""))&amp;IF(D222="","Explain relevance and limits; ","")&amp;IF(AND(A222&lt;&gt;"",B222&lt;&gt;"",C222&lt;&gt;"",COUNTIFS(DecisionSupportLinks[Decision ID],A222,DecisionSupportLinks[Record type],B222,DecisionSupportLinks[Record ID],C222)&gt;1),"Duplicate reference; ","")&amp;IF(AND(C222&lt;&gt;"",OR(B222="Evidence",B222="Test"),IF(B222="Evidence",COUNTIF(EvidenceTable[Evidence ID],C222),COUNTIF(TestsTable[Test ID],C222))=1,COUNTIF(DecisionsTable[Decision ID],A222)=1),IF(IF(B222="Evidence",COUNTIFS(EvidenceTable[Evidence ID],C222,EvidenceTable[Claim ID],INDEX(DecisionsTable[Claim ID],MATCH(A222,DecisionsTable[Decision ID],0))),COUNTIFS(TestsTable[Test ID],C222,TestsTable[Claim ID],INDEX(DecisionsTable[Claim ID],MATCH(A222,DecisionsTable[Decision ID],0))))=0,"Record belongs to another claim; ",""),""))</f>
      </c>
      <c r="F222" s="32" t="str">
        <f>IF(OR(A222="",B222="",C222=""),"",COUNTIFS($A$217:A222,A222,$B$217:B222,B222,$C$217:C222,"&lt;&gt;"))</f>
      </c>
      <c r="G222" s="32" t="str">
        <f>IF(F222="","",A222&amp;"__"&amp;B222&amp;"__"&amp;F222)</f>
      </c>
      <c r="H222" s="32" t="str">
        <f>IF(F222="","",IF(F222=1,C222,INDEX($H$216:H221,MATCH(A222&amp;"__"&amp;B222&amp;"__"&amp;(F222-1),$G$216:G221,0))&amp;", "&amp;C222))</f>
      </c>
      <c r="I222" s="32" t="str">
        <f>IF(COUNTA(A222:D222)=0,"",IF(E222="",0,1))</f>
      </c>
    </row>
    <row r="223" ht="46" customHeight="1">
      <c r="A223" s="20"/>
      <c r="B223" s="20"/>
      <c r="C223" s="20"/>
      <c r="D223" s="20"/>
      <c r="E223" s="32" t="str">
        <f>IF(COUNTA(A223:D223)=0,"",IF(A223="","Add decision link; ",IF(AND(COUNTIF(DecisionsTable[Decision ID],A223)=0,A223&lt;&gt;'Review Summary'!$B$6),"Unknown decision; ",""))&amp;IF(B223="","Select record type; ",IF(AND(B223&lt;&gt;"Evidence",B223&lt;&gt;"Test"),"Choose Evidence or Test; ",""))&amp;IF(C223="","Add record ID; ",IF(AND(OR(B223="Evidence",B223="Test"),IF(B223="Evidence",COUNTIF(EvidenceTable[Evidence ID],C223),COUNTIF(TestsTable[Test ID],C223))=0),"Unknown record for selected type; ",""))&amp;IF(D223="","Explain relevance and limits; ","")&amp;IF(AND(A223&lt;&gt;"",B223&lt;&gt;"",C223&lt;&gt;"",COUNTIFS(DecisionSupportLinks[Decision ID],A223,DecisionSupportLinks[Record type],B223,DecisionSupportLinks[Record ID],C223)&gt;1),"Duplicate reference; ","")&amp;IF(AND(C223&lt;&gt;"",OR(B223="Evidence",B223="Test"),IF(B223="Evidence",COUNTIF(EvidenceTable[Evidence ID],C223),COUNTIF(TestsTable[Test ID],C223))=1,COUNTIF(DecisionsTable[Decision ID],A223)=1),IF(IF(B223="Evidence",COUNTIFS(EvidenceTable[Evidence ID],C223,EvidenceTable[Claim ID],INDEX(DecisionsTable[Claim ID],MATCH(A223,DecisionsTable[Decision ID],0))),COUNTIFS(TestsTable[Test ID],C223,TestsTable[Claim ID],INDEX(DecisionsTable[Claim ID],MATCH(A223,DecisionsTable[Decision ID],0))))=0,"Record belongs to another claim; ",""),""))</f>
      </c>
      <c r="F223" s="32" t="str">
        <f>IF(OR(A223="",B223="",C223=""),"",COUNTIFS($A$217:A223,A223,$B$217:B223,B223,$C$217:C223,"&lt;&gt;"))</f>
      </c>
      <c r="G223" s="32" t="str">
        <f>IF(F223="","",A223&amp;"__"&amp;B223&amp;"__"&amp;F223)</f>
      </c>
      <c r="H223" s="32" t="str">
        <f>IF(F223="","",IF(F223=1,C223,INDEX($H$216:H222,MATCH(A223&amp;"__"&amp;B223&amp;"__"&amp;(F223-1),$G$216:G222,0))&amp;", "&amp;C223))</f>
      </c>
      <c r="I223" s="32" t="str">
        <f>IF(COUNTA(A223:D223)=0,"",IF(E223="",0,1))</f>
      </c>
    </row>
    <row r="224" ht="46" customHeight="1">
      <c r="A224" s="20"/>
      <c r="B224" s="20"/>
      <c r="C224" s="20"/>
      <c r="D224" s="20"/>
      <c r="E224" s="32" t="str">
        <f>IF(COUNTA(A224:D224)=0,"",IF(A224="","Add decision link; ",IF(AND(COUNTIF(DecisionsTable[Decision ID],A224)=0,A224&lt;&gt;'Review Summary'!$B$6),"Unknown decision; ",""))&amp;IF(B224="","Select record type; ",IF(AND(B224&lt;&gt;"Evidence",B224&lt;&gt;"Test"),"Choose Evidence or Test; ",""))&amp;IF(C224="","Add record ID; ",IF(AND(OR(B224="Evidence",B224="Test"),IF(B224="Evidence",COUNTIF(EvidenceTable[Evidence ID],C224),COUNTIF(TestsTable[Test ID],C224))=0),"Unknown record for selected type; ",""))&amp;IF(D224="","Explain relevance and limits; ","")&amp;IF(AND(A224&lt;&gt;"",B224&lt;&gt;"",C224&lt;&gt;"",COUNTIFS(DecisionSupportLinks[Decision ID],A224,DecisionSupportLinks[Record type],B224,DecisionSupportLinks[Record ID],C224)&gt;1),"Duplicate reference; ","")&amp;IF(AND(C224&lt;&gt;"",OR(B224="Evidence",B224="Test"),IF(B224="Evidence",COUNTIF(EvidenceTable[Evidence ID],C224),COUNTIF(TestsTable[Test ID],C224))=1,COUNTIF(DecisionsTable[Decision ID],A224)=1),IF(IF(B224="Evidence",COUNTIFS(EvidenceTable[Evidence ID],C224,EvidenceTable[Claim ID],INDEX(DecisionsTable[Claim ID],MATCH(A224,DecisionsTable[Decision ID],0))),COUNTIFS(TestsTable[Test ID],C224,TestsTable[Claim ID],INDEX(DecisionsTable[Claim ID],MATCH(A224,DecisionsTable[Decision ID],0))))=0,"Record belongs to another claim; ",""),""))</f>
      </c>
      <c r="F224" s="32" t="str">
        <f>IF(OR(A224="",B224="",C224=""),"",COUNTIFS($A$217:A224,A224,$B$217:B224,B224,$C$217:C224,"&lt;&gt;"))</f>
      </c>
      <c r="G224" s="32" t="str">
        <f>IF(F224="","",A224&amp;"__"&amp;B224&amp;"__"&amp;F224)</f>
      </c>
      <c r="H224" s="32" t="str">
        <f>IF(F224="","",IF(F224=1,C224,INDEX($H$216:H223,MATCH(A224&amp;"__"&amp;B224&amp;"__"&amp;(F224-1),$G$216:G223,0))&amp;", "&amp;C224))</f>
      </c>
      <c r="I224" s="32" t="str">
        <f>IF(COUNTA(A224:D224)=0,"",IF(E224="",0,1))</f>
      </c>
    </row>
    <row r="225" ht="46" customHeight="1">
      <c r="A225" s="20"/>
      <c r="B225" s="20"/>
      <c r="C225" s="20"/>
      <c r="D225" s="20"/>
      <c r="E225" s="32" t="str">
        <f>IF(COUNTA(A225:D225)=0,"",IF(A225="","Add decision link; ",IF(AND(COUNTIF(DecisionsTable[Decision ID],A225)=0,A225&lt;&gt;'Review Summary'!$B$6),"Unknown decision; ",""))&amp;IF(B225="","Select record type; ",IF(AND(B225&lt;&gt;"Evidence",B225&lt;&gt;"Test"),"Choose Evidence or Test; ",""))&amp;IF(C225="","Add record ID; ",IF(AND(OR(B225="Evidence",B225="Test"),IF(B225="Evidence",COUNTIF(EvidenceTable[Evidence ID],C225),COUNTIF(TestsTable[Test ID],C225))=0),"Unknown record for selected type; ",""))&amp;IF(D225="","Explain relevance and limits; ","")&amp;IF(AND(A225&lt;&gt;"",B225&lt;&gt;"",C225&lt;&gt;"",COUNTIFS(DecisionSupportLinks[Decision ID],A225,DecisionSupportLinks[Record type],B225,DecisionSupportLinks[Record ID],C225)&gt;1),"Duplicate reference; ","")&amp;IF(AND(C225&lt;&gt;"",OR(B225="Evidence",B225="Test"),IF(B225="Evidence",COUNTIF(EvidenceTable[Evidence ID],C225),COUNTIF(TestsTable[Test ID],C225))=1,COUNTIF(DecisionsTable[Decision ID],A225)=1),IF(IF(B225="Evidence",COUNTIFS(EvidenceTable[Evidence ID],C225,EvidenceTable[Claim ID],INDEX(DecisionsTable[Claim ID],MATCH(A225,DecisionsTable[Decision ID],0))),COUNTIFS(TestsTable[Test ID],C225,TestsTable[Claim ID],INDEX(DecisionsTable[Claim ID],MATCH(A225,DecisionsTable[Decision ID],0))))=0,"Record belongs to another claim; ",""),""))</f>
      </c>
      <c r="F225" s="32" t="str">
        <f>IF(OR(A225="",B225="",C225=""),"",COUNTIFS($A$217:A225,A225,$B$217:B225,B225,$C$217:C225,"&lt;&gt;"))</f>
      </c>
      <c r="G225" s="32" t="str">
        <f>IF(F225="","",A225&amp;"__"&amp;B225&amp;"__"&amp;F225)</f>
      </c>
      <c r="H225" s="32" t="str">
        <f>IF(F225="","",IF(F225=1,C225,INDEX($H$216:H224,MATCH(A225&amp;"__"&amp;B225&amp;"__"&amp;(F225-1),$G$216:G224,0))&amp;", "&amp;C225))</f>
      </c>
      <c r="I225" s="32" t="str">
        <f>IF(COUNTA(A225:D225)=0,"",IF(E225="",0,1))</f>
      </c>
    </row>
    <row r="226" ht="46" customHeight="1">
      <c r="A226" s="20"/>
      <c r="B226" s="20"/>
      <c r="C226" s="20"/>
      <c r="D226" s="20"/>
      <c r="E226" s="32" t="str">
        <f>IF(COUNTA(A226:D226)=0,"",IF(A226="","Add decision link; ",IF(AND(COUNTIF(DecisionsTable[Decision ID],A226)=0,A226&lt;&gt;'Review Summary'!$B$6),"Unknown decision; ",""))&amp;IF(B226="","Select record type; ",IF(AND(B226&lt;&gt;"Evidence",B226&lt;&gt;"Test"),"Choose Evidence or Test; ",""))&amp;IF(C226="","Add record ID; ",IF(AND(OR(B226="Evidence",B226="Test"),IF(B226="Evidence",COUNTIF(EvidenceTable[Evidence ID],C226),COUNTIF(TestsTable[Test ID],C226))=0),"Unknown record for selected type; ",""))&amp;IF(D226="","Explain relevance and limits; ","")&amp;IF(AND(A226&lt;&gt;"",B226&lt;&gt;"",C226&lt;&gt;"",COUNTIFS(DecisionSupportLinks[Decision ID],A226,DecisionSupportLinks[Record type],B226,DecisionSupportLinks[Record ID],C226)&gt;1),"Duplicate reference; ","")&amp;IF(AND(C226&lt;&gt;"",OR(B226="Evidence",B226="Test"),IF(B226="Evidence",COUNTIF(EvidenceTable[Evidence ID],C226),COUNTIF(TestsTable[Test ID],C226))=1,COUNTIF(DecisionsTable[Decision ID],A226)=1),IF(IF(B226="Evidence",COUNTIFS(EvidenceTable[Evidence ID],C226,EvidenceTable[Claim ID],INDEX(DecisionsTable[Claim ID],MATCH(A226,DecisionsTable[Decision ID],0))),COUNTIFS(TestsTable[Test ID],C226,TestsTable[Claim ID],INDEX(DecisionsTable[Claim ID],MATCH(A226,DecisionsTable[Decision ID],0))))=0,"Record belongs to another claim; ",""),""))</f>
      </c>
      <c r="F226" s="32" t="str">
        <f>IF(OR(A226="",B226="",C226=""),"",COUNTIFS($A$217:A226,A226,$B$217:B226,B226,$C$217:C226,"&lt;&gt;"))</f>
      </c>
      <c r="G226" s="32" t="str">
        <f>IF(F226="","",A226&amp;"__"&amp;B226&amp;"__"&amp;F226)</f>
      </c>
      <c r="H226" s="32" t="str">
        <f>IF(F226="","",IF(F226=1,C226,INDEX($H$216:H225,MATCH(A226&amp;"__"&amp;B226&amp;"__"&amp;(F226-1),$G$216:G225,0))&amp;", "&amp;C226))</f>
      </c>
      <c r="I226" s="32" t="str">
        <f>IF(COUNTA(A226:D226)=0,"",IF(E226="",0,1))</f>
      </c>
    </row>
    <row r="227" ht="46" customHeight="1">
      <c r="A227" s="20"/>
      <c r="B227" s="20"/>
      <c r="C227" s="20"/>
      <c r="D227" s="20"/>
      <c r="E227" s="32" t="str">
        <f>IF(COUNTA(A227:D227)=0,"",IF(A227="","Add decision link; ",IF(AND(COUNTIF(DecisionsTable[Decision ID],A227)=0,A227&lt;&gt;'Review Summary'!$B$6),"Unknown decision; ",""))&amp;IF(B227="","Select record type; ",IF(AND(B227&lt;&gt;"Evidence",B227&lt;&gt;"Test"),"Choose Evidence or Test; ",""))&amp;IF(C227="","Add record ID; ",IF(AND(OR(B227="Evidence",B227="Test"),IF(B227="Evidence",COUNTIF(EvidenceTable[Evidence ID],C227),COUNTIF(TestsTable[Test ID],C227))=0),"Unknown record for selected type; ",""))&amp;IF(D227="","Explain relevance and limits; ","")&amp;IF(AND(A227&lt;&gt;"",B227&lt;&gt;"",C227&lt;&gt;"",COUNTIFS(DecisionSupportLinks[Decision ID],A227,DecisionSupportLinks[Record type],B227,DecisionSupportLinks[Record ID],C227)&gt;1),"Duplicate reference; ","")&amp;IF(AND(C227&lt;&gt;"",OR(B227="Evidence",B227="Test"),IF(B227="Evidence",COUNTIF(EvidenceTable[Evidence ID],C227),COUNTIF(TestsTable[Test ID],C227))=1,COUNTIF(DecisionsTable[Decision ID],A227)=1),IF(IF(B227="Evidence",COUNTIFS(EvidenceTable[Evidence ID],C227,EvidenceTable[Claim ID],INDEX(DecisionsTable[Claim ID],MATCH(A227,DecisionsTable[Decision ID],0))),COUNTIFS(TestsTable[Test ID],C227,TestsTable[Claim ID],INDEX(DecisionsTable[Claim ID],MATCH(A227,DecisionsTable[Decision ID],0))))=0,"Record belongs to another claim; ",""),""))</f>
      </c>
      <c r="F227" s="32" t="str">
        <f>IF(OR(A227="",B227="",C227=""),"",COUNTIFS($A$217:A227,A227,$B$217:B227,B227,$C$217:C227,"&lt;&gt;"))</f>
      </c>
      <c r="G227" s="32" t="str">
        <f>IF(F227="","",A227&amp;"__"&amp;B227&amp;"__"&amp;F227)</f>
      </c>
      <c r="H227" s="32" t="str">
        <f>IF(F227="","",IF(F227=1,C227,INDEX($H$216:H226,MATCH(A227&amp;"__"&amp;B227&amp;"__"&amp;(F227-1),$G$216:G226,0))&amp;", "&amp;C227))</f>
      </c>
      <c r="I227" s="32" t="str">
        <f>IF(COUNTA(A227:D227)=0,"",IF(E227="",0,1))</f>
      </c>
    </row>
    <row r="228" ht="46" customHeight="1">
      <c r="A228" s="20"/>
      <c r="B228" s="20"/>
      <c r="C228" s="20"/>
      <c r="D228" s="20"/>
      <c r="E228" s="32" t="str">
        <f>IF(COUNTA(A228:D228)=0,"",IF(A228="","Add decision link; ",IF(AND(COUNTIF(DecisionsTable[Decision ID],A228)=0,A228&lt;&gt;'Review Summary'!$B$6),"Unknown decision; ",""))&amp;IF(B228="","Select record type; ",IF(AND(B228&lt;&gt;"Evidence",B228&lt;&gt;"Test"),"Choose Evidence or Test; ",""))&amp;IF(C228="","Add record ID; ",IF(AND(OR(B228="Evidence",B228="Test"),IF(B228="Evidence",COUNTIF(EvidenceTable[Evidence ID],C228),COUNTIF(TestsTable[Test ID],C228))=0),"Unknown record for selected type; ",""))&amp;IF(D228="","Explain relevance and limits; ","")&amp;IF(AND(A228&lt;&gt;"",B228&lt;&gt;"",C228&lt;&gt;"",COUNTIFS(DecisionSupportLinks[Decision ID],A228,DecisionSupportLinks[Record type],B228,DecisionSupportLinks[Record ID],C228)&gt;1),"Duplicate reference; ","")&amp;IF(AND(C228&lt;&gt;"",OR(B228="Evidence",B228="Test"),IF(B228="Evidence",COUNTIF(EvidenceTable[Evidence ID],C228),COUNTIF(TestsTable[Test ID],C228))=1,COUNTIF(DecisionsTable[Decision ID],A228)=1),IF(IF(B228="Evidence",COUNTIFS(EvidenceTable[Evidence ID],C228,EvidenceTable[Claim ID],INDEX(DecisionsTable[Claim ID],MATCH(A228,DecisionsTable[Decision ID],0))),COUNTIFS(TestsTable[Test ID],C228,TestsTable[Claim ID],INDEX(DecisionsTable[Claim ID],MATCH(A228,DecisionsTable[Decision ID],0))))=0,"Record belongs to another claim; ",""),""))</f>
      </c>
      <c r="F228" s="32" t="str">
        <f>IF(OR(A228="",B228="",C228=""),"",COUNTIFS($A$217:A228,A228,$B$217:B228,B228,$C$217:C228,"&lt;&gt;"))</f>
      </c>
      <c r="G228" s="32" t="str">
        <f>IF(F228="","",A228&amp;"__"&amp;B228&amp;"__"&amp;F228)</f>
      </c>
      <c r="H228" s="32" t="str">
        <f>IF(F228="","",IF(F228=1,C228,INDEX($H$216:H227,MATCH(A228&amp;"__"&amp;B228&amp;"__"&amp;(F228-1),$G$216:G227,0))&amp;", "&amp;C228))</f>
      </c>
      <c r="I228" s="32" t="str">
        <f>IF(COUNTA(A228:D228)=0,"",IF(E228="",0,1))</f>
      </c>
    </row>
    <row r="229" ht="46" customHeight="1">
      <c r="A229" s="20"/>
      <c r="B229" s="20"/>
      <c r="C229" s="20"/>
      <c r="D229" s="20"/>
      <c r="E229" s="32" t="str">
        <f>IF(COUNTA(A229:D229)=0,"",IF(A229="","Add decision link; ",IF(AND(COUNTIF(DecisionsTable[Decision ID],A229)=0,A229&lt;&gt;'Review Summary'!$B$6),"Unknown decision; ",""))&amp;IF(B229="","Select record type; ",IF(AND(B229&lt;&gt;"Evidence",B229&lt;&gt;"Test"),"Choose Evidence or Test; ",""))&amp;IF(C229="","Add record ID; ",IF(AND(OR(B229="Evidence",B229="Test"),IF(B229="Evidence",COUNTIF(EvidenceTable[Evidence ID],C229),COUNTIF(TestsTable[Test ID],C229))=0),"Unknown record for selected type; ",""))&amp;IF(D229="","Explain relevance and limits; ","")&amp;IF(AND(A229&lt;&gt;"",B229&lt;&gt;"",C229&lt;&gt;"",COUNTIFS(DecisionSupportLinks[Decision ID],A229,DecisionSupportLinks[Record type],B229,DecisionSupportLinks[Record ID],C229)&gt;1),"Duplicate reference; ","")&amp;IF(AND(C229&lt;&gt;"",OR(B229="Evidence",B229="Test"),IF(B229="Evidence",COUNTIF(EvidenceTable[Evidence ID],C229),COUNTIF(TestsTable[Test ID],C229))=1,COUNTIF(DecisionsTable[Decision ID],A229)=1),IF(IF(B229="Evidence",COUNTIFS(EvidenceTable[Evidence ID],C229,EvidenceTable[Claim ID],INDEX(DecisionsTable[Claim ID],MATCH(A229,DecisionsTable[Decision ID],0))),COUNTIFS(TestsTable[Test ID],C229,TestsTable[Claim ID],INDEX(DecisionsTable[Claim ID],MATCH(A229,DecisionsTable[Decision ID],0))))=0,"Record belongs to another claim; ",""),""))</f>
      </c>
      <c r="F229" s="32" t="str">
        <f>IF(OR(A229="",B229="",C229=""),"",COUNTIFS($A$217:A229,A229,$B$217:B229,B229,$C$217:C229,"&lt;&gt;"))</f>
      </c>
      <c r="G229" s="32" t="str">
        <f>IF(F229="","",A229&amp;"__"&amp;B229&amp;"__"&amp;F229)</f>
      </c>
      <c r="H229" s="32" t="str">
        <f>IF(F229="","",IF(F229=1,C229,INDEX($H$216:H228,MATCH(A229&amp;"__"&amp;B229&amp;"__"&amp;(F229-1),$G$216:G228,0))&amp;", "&amp;C229))</f>
      </c>
      <c r="I229" s="32" t="str">
        <f>IF(COUNTA(A229:D229)=0,"",IF(E229="",0,1))</f>
      </c>
    </row>
    <row r="230" ht="46" customHeight="1">
      <c r="A230" s="20"/>
      <c r="B230" s="20"/>
      <c r="C230" s="20"/>
      <c r="D230" s="20"/>
      <c r="E230" s="32" t="str">
        <f>IF(COUNTA(A230:D230)=0,"",IF(A230="","Add decision link; ",IF(AND(COUNTIF(DecisionsTable[Decision ID],A230)=0,A230&lt;&gt;'Review Summary'!$B$6),"Unknown decision; ",""))&amp;IF(B230="","Select record type; ",IF(AND(B230&lt;&gt;"Evidence",B230&lt;&gt;"Test"),"Choose Evidence or Test; ",""))&amp;IF(C230="","Add record ID; ",IF(AND(OR(B230="Evidence",B230="Test"),IF(B230="Evidence",COUNTIF(EvidenceTable[Evidence ID],C230),COUNTIF(TestsTable[Test ID],C230))=0),"Unknown record for selected type; ",""))&amp;IF(D230="","Explain relevance and limits; ","")&amp;IF(AND(A230&lt;&gt;"",B230&lt;&gt;"",C230&lt;&gt;"",COUNTIFS(DecisionSupportLinks[Decision ID],A230,DecisionSupportLinks[Record type],B230,DecisionSupportLinks[Record ID],C230)&gt;1),"Duplicate reference; ","")&amp;IF(AND(C230&lt;&gt;"",OR(B230="Evidence",B230="Test"),IF(B230="Evidence",COUNTIF(EvidenceTable[Evidence ID],C230),COUNTIF(TestsTable[Test ID],C230))=1,COUNTIF(DecisionsTable[Decision ID],A230)=1),IF(IF(B230="Evidence",COUNTIFS(EvidenceTable[Evidence ID],C230,EvidenceTable[Claim ID],INDEX(DecisionsTable[Claim ID],MATCH(A230,DecisionsTable[Decision ID],0))),COUNTIFS(TestsTable[Test ID],C230,TestsTable[Claim ID],INDEX(DecisionsTable[Claim ID],MATCH(A230,DecisionsTable[Decision ID],0))))=0,"Record belongs to another claim; ",""),""))</f>
      </c>
      <c r="F230" s="32" t="str">
        <f>IF(OR(A230="",B230="",C230=""),"",COUNTIFS($A$217:A230,A230,$B$217:B230,B230,$C$217:C230,"&lt;&gt;"))</f>
      </c>
      <c r="G230" s="32" t="str">
        <f>IF(F230="","",A230&amp;"__"&amp;B230&amp;"__"&amp;F230)</f>
      </c>
      <c r="H230" s="32" t="str">
        <f>IF(F230="","",IF(F230=1,C230,INDEX($H$216:H229,MATCH(A230&amp;"__"&amp;B230&amp;"__"&amp;(F230-1),$G$216:G229,0))&amp;", "&amp;C230))</f>
      </c>
      <c r="I230" s="32" t="str">
        <f>IF(COUNTA(A230:D230)=0,"",IF(E230="",0,1))</f>
      </c>
    </row>
    <row r="231" ht="46" customHeight="1">
      <c r="A231" s="20"/>
      <c r="B231" s="20"/>
      <c r="C231" s="20"/>
      <c r="D231" s="20"/>
      <c r="E231" s="32" t="str">
        <f>IF(COUNTA(A231:D231)=0,"",IF(A231="","Add decision link; ",IF(AND(COUNTIF(DecisionsTable[Decision ID],A231)=0,A231&lt;&gt;'Review Summary'!$B$6),"Unknown decision; ",""))&amp;IF(B231="","Select record type; ",IF(AND(B231&lt;&gt;"Evidence",B231&lt;&gt;"Test"),"Choose Evidence or Test; ",""))&amp;IF(C231="","Add record ID; ",IF(AND(OR(B231="Evidence",B231="Test"),IF(B231="Evidence",COUNTIF(EvidenceTable[Evidence ID],C231),COUNTIF(TestsTable[Test ID],C231))=0),"Unknown record for selected type; ",""))&amp;IF(D231="","Explain relevance and limits; ","")&amp;IF(AND(A231&lt;&gt;"",B231&lt;&gt;"",C231&lt;&gt;"",COUNTIFS(DecisionSupportLinks[Decision ID],A231,DecisionSupportLinks[Record type],B231,DecisionSupportLinks[Record ID],C231)&gt;1),"Duplicate reference; ","")&amp;IF(AND(C231&lt;&gt;"",OR(B231="Evidence",B231="Test"),IF(B231="Evidence",COUNTIF(EvidenceTable[Evidence ID],C231),COUNTIF(TestsTable[Test ID],C231))=1,COUNTIF(DecisionsTable[Decision ID],A231)=1),IF(IF(B231="Evidence",COUNTIFS(EvidenceTable[Evidence ID],C231,EvidenceTable[Claim ID],INDEX(DecisionsTable[Claim ID],MATCH(A231,DecisionsTable[Decision ID],0))),COUNTIFS(TestsTable[Test ID],C231,TestsTable[Claim ID],INDEX(DecisionsTable[Claim ID],MATCH(A231,DecisionsTable[Decision ID],0))))=0,"Record belongs to another claim; ",""),""))</f>
      </c>
      <c r="F231" s="32" t="str">
        <f>IF(OR(A231="",B231="",C231=""),"",COUNTIFS($A$217:A231,A231,$B$217:B231,B231,$C$217:C231,"&lt;&gt;"))</f>
      </c>
      <c r="G231" s="32" t="str">
        <f>IF(F231="","",A231&amp;"__"&amp;B231&amp;"__"&amp;F231)</f>
      </c>
      <c r="H231" s="32" t="str">
        <f>IF(F231="","",IF(F231=1,C231,INDEX($H$216:H230,MATCH(A231&amp;"__"&amp;B231&amp;"__"&amp;(F231-1),$G$216:G230,0))&amp;", "&amp;C231))</f>
      </c>
      <c r="I231" s="32" t="str">
        <f>IF(COUNTA(A231:D231)=0,"",IF(E231="",0,1))</f>
      </c>
    </row>
    <row r="232" ht="46" customHeight="1">
      <c r="A232" s="20"/>
      <c r="B232" s="20"/>
      <c r="C232" s="20"/>
      <c r="D232" s="20"/>
      <c r="E232" s="32" t="str">
        <f>IF(COUNTA(A232:D232)=0,"",IF(A232="","Add decision link; ",IF(AND(COUNTIF(DecisionsTable[Decision ID],A232)=0,A232&lt;&gt;'Review Summary'!$B$6),"Unknown decision; ",""))&amp;IF(B232="","Select record type; ",IF(AND(B232&lt;&gt;"Evidence",B232&lt;&gt;"Test"),"Choose Evidence or Test; ",""))&amp;IF(C232="","Add record ID; ",IF(AND(OR(B232="Evidence",B232="Test"),IF(B232="Evidence",COUNTIF(EvidenceTable[Evidence ID],C232),COUNTIF(TestsTable[Test ID],C232))=0),"Unknown record for selected type; ",""))&amp;IF(D232="","Explain relevance and limits; ","")&amp;IF(AND(A232&lt;&gt;"",B232&lt;&gt;"",C232&lt;&gt;"",COUNTIFS(DecisionSupportLinks[Decision ID],A232,DecisionSupportLinks[Record type],B232,DecisionSupportLinks[Record ID],C232)&gt;1),"Duplicate reference; ","")&amp;IF(AND(C232&lt;&gt;"",OR(B232="Evidence",B232="Test"),IF(B232="Evidence",COUNTIF(EvidenceTable[Evidence ID],C232),COUNTIF(TestsTable[Test ID],C232))=1,COUNTIF(DecisionsTable[Decision ID],A232)=1),IF(IF(B232="Evidence",COUNTIFS(EvidenceTable[Evidence ID],C232,EvidenceTable[Claim ID],INDEX(DecisionsTable[Claim ID],MATCH(A232,DecisionsTable[Decision ID],0))),COUNTIFS(TestsTable[Test ID],C232,TestsTable[Claim ID],INDEX(DecisionsTable[Claim ID],MATCH(A232,DecisionsTable[Decision ID],0))))=0,"Record belongs to another claim; ",""),""))</f>
      </c>
      <c r="F232" s="32" t="str">
        <f>IF(OR(A232="",B232="",C232=""),"",COUNTIFS($A$217:A232,A232,$B$217:B232,B232,$C$217:C232,"&lt;&gt;"))</f>
      </c>
      <c r="G232" s="32" t="str">
        <f>IF(F232="","",A232&amp;"__"&amp;B232&amp;"__"&amp;F232)</f>
      </c>
      <c r="H232" s="32" t="str">
        <f>IF(F232="","",IF(F232=1,C232,INDEX($H$216:H231,MATCH(A232&amp;"__"&amp;B232&amp;"__"&amp;(F232-1),$G$216:G231,0))&amp;", "&amp;C232))</f>
      </c>
      <c r="I232" s="32" t="str">
        <f>IF(COUNTA(A232:D232)=0,"",IF(E232="",0,1))</f>
      </c>
    </row>
    <row r="233" ht="46" customHeight="1">
      <c r="A233" s="20"/>
      <c r="B233" s="20"/>
      <c r="C233" s="20"/>
      <c r="D233" s="20"/>
      <c r="E233" s="32" t="str">
        <f>IF(COUNTA(A233:D233)=0,"",IF(A233="","Add decision link; ",IF(AND(COUNTIF(DecisionsTable[Decision ID],A233)=0,A233&lt;&gt;'Review Summary'!$B$6),"Unknown decision; ",""))&amp;IF(B233="","Select record type; ",IF(AND(B233&lt;&gt;"Evidence",B233&lt;&gt;"Test"),"Choose Evidence or Test; ",""))&amp;IF(C233="","Add record ID; ",IF(AND(OR(B233="Evidence",B233="Test"),IF(B233="Evidence",COUNTIF(EvidenceTable[Evidence ID],C233),COUNTIF(TestsTable[Test ID],C233))=0),"Unknown record for selected type; ",""))&amp;IF(D233="","Explain relevance and limits; ","")&amp;IF(AND(A233&lt;&gt;"",B233&lt;&gt;"",C233&lt;&gt;"",COUNTIFS(DecisionSupportLinks[Decision ID],A233,DecisionSupportLinks[Record type],B233,DecisionSupportLinks[Record ID],C233)&gt;1),"Duplicate reference; ","")&amp;IF(AND(C233&lt;&gt;"",OR(B233="Evidence",B233="Test"),IF(B233="Evidence",COUNTIF(EvidenceTable[Evidence ID],C233),COUNTIF(TestsTable[Test ID],C233))=1,COUNTIF(DecisionsTable[Decision ID],A233)=1),IF(IF(B233="Evidence",COUNTIFS(EvidenceTable[Evidence ID],C233,EvidenceTable[Claim ID],INDEX(DecisionsTable[Claim ID],MATCH(A233,DecisionsTable[Decision ID],0))),COUNTIFS(TestsTable[Test ID],C233,TestsTable[Claim ID],INDEX(DecisionsTable[Claim ID],MATCH(A233,DecisionsTable[Decision ID],0))))=0,"Record belongs to another claim; ",""),""))</f>
      </c>
      <c r="F233" s="32" t="str">
        <f>IF(OR(A233="",B233="",C233=""),"",COUNTIFS($A$217:A233,A233,$B$217:B233,B233,$C$217:C233,"&lt;&gt;"))</f>
      </c>
      <c r="G233" s="32" t="str">
        <f>IF(F233="","",A233&amp;"__"&amp;B233&amp;"__"&amp;F233)</f>
      </c>
      <c r="H233" s="32" t="str">
        <f>IF(F233="","",IF(F233=1,C233,INDEX($H$216:H232,MATCH(A233&amp;"__"&amp;B233&amp;"__"&amp;(F233-1),$G$216:G232,0))&amp;", "&amp;C233))</f>
      </c>
      <c r="I233" s="32" t="str">
        <f>IF(COUNTA(A233:D233)=0,"",IF(E233="",0,1))</f>
      </c>
    </row>
    <row r="234" ht="46" customHeight="1">
      <c r="A234" s="20"/>
      <c r="B234" s="20"/>
      <c r="C234" s="20"/>
      <c r="D234" s="20"/>
      <c r="E234" s="32" t="str">
        <f>IF(COUNTA(A234:D234)=0,"",IF(A234="","Add decision link; ",IF(AND(COUNTIF(DecisionsTable[Decision ID],A234)=0,A234&lt;&gt;'Review Summary'!$B$6),"Unknown decision; ",""))&amp;IF(B234="","Select record type; ",IF(AND(B234&lt;&gt;"Evidence",B234&lt;&gt;"Test"),"Choose Evidence or Test; ",""))&amp;IF(C234="","Add record ID; ",IF(AND(OR(B234="Evidence",B234="Test"),IF(B234="Evidence",COUNTIF(EvidenceTable[Evidence ID],C234),COUNTIF(TestsTable[Test ID],C234))=0),"Unknown record for selected type; ",""))&amp;IF(D234="","Explain relevance and limits; ","")&amp;IF(AND(A234&lt;&gt;"",B234&lt;&gt;"",C234&lt;&gt;"",COUNTIFS(DecisionSupportLinks[Decision ID],A234,DecisionSupportLinks[Record type],B234,DecisionSupportLinks[Record ID],C234)&gt;1),"Duplicate reference; ","")&amp;IF(AND(C234&lt;&gt;"",OR(B234="Evidence",B234="Test"),IF(B234="Evidence",COUNTIF(EvidenceTable[Evidence ID],C234),COUNTIF(TestsTable[Test ID],C234))=1,COUNTIF(DecisionsTable[Decision ID],A234)=1),IF(IF(B234="Evidence",COUNTIFS(EvidenceTable[Evidence ID],C234,EvidenceTable[Claim ID],INDEX(DecisionsTable[Claim ID],MATCH(A234,DecisionsTable[Decision ID],0))),COUNTIFS(TestsTable[Test ID],C234,TestsTable[Claim ID],INDEX(DecisionsTable[Claim ID],MATCH(A234,DecisionsTable[Decision ID],0))))=0,"Record belongs to another claim; ",""),""))</f>
      </c>
      <c r="F234" s="32" t="str">
        <f>IF(OR(A234="",B234="",C234=""),"",COUNTIFS($A$217:A234,A234,$B$217:B234,B234,$C$217:C234,"&lt;&gt;"))</f>
      </c>
      <c r="G234" s="32" t="str">
        <f>IF(F234="","",A234&amp;"__"&amp;B234&amp;"__"&amp;F234)</f>
      </c>
      <c r="H234" s="32" t="str">
        <f>IF(F234="","",IF(F234=1,C234,INDEX($H$216:H233,MATCH(A234&amp;"__"&amp;B234&amp;"__"&amp;(F234-1),$G$216:G233,0))&amp;", "&amp;C234))</f>
      </c>
      <c r="I234" s="32" t="str">
        <f>IF(COUNTA(A234:D234)=0,"",IF(E234="",0,1))</f>
      </c>
    </row>
    <row r="235" ht="46" customHeight="1">
      <c r="A235" s="20"/>
      <c r="B235" s="20"/>
      <c r="C235" s="20"/>
      <c r="D235" s="20"/>
      <c r="E235" s="32" t="str">
        <f>IF(COUNTA(A235:D235)=0,"",IF(A235="","Add decision link; ",IF(AND(COUNTIF(DecisionsTable[Decision ID],A235)=0,A235&lt;&gt;'Review Summary'!$B$6),"Unknown decision; ",""))&amp;IF(B235="","Select record type; ",IF(AND(B235&lt;&gt;"Evidence",B235&lt;&gt;"Test"),"Choose Evidence or Test; ",""))&amp;IF(C235="","Add record ID; ",IF(AND(OR(B235="Evidence",B235="Test"),IF(B235="Evidence",COUNTIF(EvidenceTable[Evidence ID],C235),COUNTIF(TestsTable[Test ID],C235))=0),"Unknown record for selected type; ",""))&amp;IF(D235="","Explain relevance and limits; ","")&amp;IF(AND(A235&lt;&gt;"",B235&lt;&gt;"",C235&lt;&gt;"",COUNTIFS(DecisionSupportLinks[Decision ID],A235,DecisionSupportLinks[Record type],B235,DecisionSupportLinks[Record ID],C235)&gt;1),"Duplicate reference; ","")&amp;IF(AND(C235&lt;&gt;"",OR(B235="Evidence",B235="Test"),IF(B235="Evidence",COUNTIF(EvidenceTable[Evidence ID],C235),COUNTIF(TestsTable[Test ID],C235))=1,COUNTIF(DecisionsTable[Decision ID],A235)=1),IF(IF(B235="Evidence",COUNTIFS(EvidenceTable[Evidence ID],C235,EvidenceTable[Claim ID],INDEX(DecisionsTable[Claim ID],MATCH(A235,DecisionsTable[Decision ID],0))),COUNTIFS(TestsTable[Test ID],C235,TestsTable[Claim ID],INDEX(DecisionsTable[Claim ID],MATCH(A235,DecisionsTable[Decision ID],0))))=0,"Record belongs to another claim; ",""),""))</f>
      </c>
      <c r="F235" s="32" t="str">
        <f>IF(OR(A235="",B235="",C235=""),"",COUNTIFS($A$217:A235,A235,$B$217:B235,B235,$C$217:C235,"&lt;&gt;"))</f>
      </c>
      <c r="G235" s="32" t="str">
        <f>IF(F235="","",A235&amp;"__"&amp;B235&amp;"__"&amp;F235)</f>
      </c>
      <c r="H235" s="32" t="str">
        <f>IF(F235="","",IF(F235=1,C235,INDEX($H$216:H234,MATCH(A235&amp;"__"&amp;B235&amp;"__"&amp;(F235-1),$G$216:G234,0))&amp;", "&amp;C235))</f>
      </c>
      <c r="I235" s="32" t="str">
        <f>IF(COUNTA(A235:D235)=0,"",IF(E235="",0,1))</f>
      </c>
    </row>
    <row r="236" ht="46" customHeight="1">
      <c r="A236" s="20"/>
      <c r="B236" s="20"/>
      <c r="C236" s="20"/>
      <c r="D236" s="20"/>
      <c r="E236" s="32" t="str">
        <f>IF(COUNTA(A236:D236)=0,"",IF(A236="","Add decision link; ",IF(AND(COUNTIF(DecisionsTable[Decision ID],A236)=0,A236&lt;&gt;'Review Summary'!$B$6),"Unknown decision; ",""))&amp;IF(B236="","Select record type; ",IF(AND(B236&lt;&gt;"Evidence",B236&lt;&gt;"Test"),"Choose Evidence or Test; ",""))&amp;IF(C236="","Add record ID; ",IF(AND(OR(B236="Evidence",B236="Test"),IF(B236="Evidence",COUNTIF(EvidenceTable[Evidence ID],C236),COUNTIF(TestsTable[Test ID],C236))=0),"Unknown record for selected type; ",""))&amp;IF(D236="","Explain relevance and limits; ","")&amp;IF(AND(A236&lt;&gt;"",B236&lt;&gt;"",C236&lt;&gt;"",COUNTIFS(DecisionSupportLinks[Decision ID],A236,DecisionSupportLinks[Record type],B236,DecisionSupportLinks[Record ID],C236)&gt;1),"Duplicate reference; ","")&amp;IF(AND(C236&lt;&gt;"",OR(B236="Evidence",B236="Test"),IF(B236="Evidence",COUNTIF(EvidenceTable[Evidence ID],C236),COUNTIF(TestsTable[Test ID],C236))=1,COUNTIF(DecisionsTable[Decision ID],A236)=1),IF(IF(B236="Evidence",COUNTIFS(EvidenceTable[Evidence ID],C236,EvidenceTable[Claim ID],INDEX(DecisionsTable[Claim ID],MATCH(A236,DecisionsTable[Decision ID],0))),COUNTIFS(TestsTable[Test ID],C236,TestsTable[Claim ID],INDEX(DecisionsTable[Claim ID],MATCH(A236,DecisionsTable[Decision ID],0))))=0,"Record belongs to another claim; ",""),""))</f>
      </c>
      <c r="F236" s="32" t="str">
        <f>IF(OR(A236="",B236="",C236=""),"",COUNTIFS($A$217:A236,A236,$B$217:B236,B236,$C$217:C236,"&lt;&gt;"))</f>
      </c>
      <c r="G236" s="32" t="str">
        <f>IF(F236="","",A236&amp;"__"&amp;B236&amp;"__"&amp;F236)</f>
      </c>
      <c r="H236" s="32" t="str">
        <f>IF(F236="","",IF(F236=1,C236,INDEX($H$216:H235,MATCH(A236&amp;"__"&amp;B236&amp;"__"&amp;(F236-1),$G$216:G235,0))&amp;", "&amp;C236))</f>
      </c>
      <c r="I236" s="32" t="str">
        <f>IF(COUNTA(A236:D236)=0,"",IF(E236="",0,1))</f>
      </c>
    </row>
    <row r="237" ht="46" customHeight="1">
      <c r="A237" s="20"/>
      <c r="B237" s="20"/>
      <c r="C237" s="20"/>
      <c r="D237" s="20"/>
      <c r="E237" s="32" t="str">
        <f>IF(COUNTA(A237:D237)=0,"",IF(A237="","Add decision link; ",IF(AND(COUNTIF(DecisionsTable[Decision ID],A237)=0,A237&lt;&gt;'Review Summary'!$B$6),"Unknown decision; ",""))&amp;IF(B237="","Select record type; ",IF(AND(B237&lt;&gt;"Evidence",B237&lt;&gt;"Test"),"Choose Evidence or Test; ",""))&amp;IF(C237="","Add record ID; ",IF(AND(OR(B237="Evidence",B237="Test"),IF(B237="Evidence",COUNTIF(EvidenceTable[Evidence ID],C237),COUNTIF(TestsTable[Test ID],C237))=0),"Unknown record for selected type; ",""))&amp;IF(D237="","Explain relevance and limits; ","")&amp;IF(AND(A237&lt;&gt;"",B237&lt;&gt;"",C237&lt;&gt;"",COUNTIFS(DecisionSupportLinks[Decision ID],A237,DecisionSupportLinks[Record type],B237,DecisionSupportLinks[Record ID],C237)&gt;1),"Duplicate reference; ","")&amp;IF(AND(C237&lt;&gt;"",OR(B237="Evidence",B237="Test"),IF(B237="Evidence",COUNTIF(EvidenceTable[Evidence ID],C237),COUNTIF(TestsTable[Test ID],C237))=1,COUNTIF(DecisionsTable[Decision ID],A237)=1),IF(IF(B237="Evidence",COUNTIFS(EvidenceTable[Evidence ID],C237,EvidenceTable[Claim ID],INDEX(DecisionsTable[Claim ID],MATCH(A237,DecisionsTable[Decision ID],0))),COUNTIFS(TestsTable[Test ID],C237,TestsTable[Claim ID],INDEX(DecisionsTable[Claim ID],MATCH(A237,DecisionsTable[Decision ID],0))))=0,"Record belongs to another claim; ",""),""))</f>
      </c>
      <c r="F237" s="32" t="str">
        <f>IF(OR(A237="",B237="",C237=""),"",COUNTIFS($A$217:A237,A237,$B$217:B237,B237,$C$217:C237,"&lt;&gt;"))</f>
      </c>
      <c r="G237" s="32" t="str">
        <f>IF(F237="","",A237&amp;"__"&amp;B237&amp;"__"&amp;F237)</f>
      </c>
      <c r="H237" s="32" t="str">
        <f>IF(F237="","",IF(F237=1,C237,INDEX($H$216:H236,MATCH(A237&amp;"__"&amp;B237&amp;"__"&amp;(F237-1),$G$216:G236,0))&amp;", "&amp;C237))</f>
      </c>
      <c r="I237" s="32" t="str">
        <f>IF(COUNTA(A237:D237)=0,"",IF(E237="",0,1))</f>
      </c>
    </row>
    <row r="238" ht="46" customHeight="1">
      <c r="A238" s="20"/>
      <c r="B238" s="20"/>
      <c r="C238" s="20"/>
      <c r="D238" s="20"/>
      <c r="E238" s="32" t="str">
        <f>IF(COUNTA(A238:D238)=0,"",IF(A238="","Add decision link; ",IF(AND(COUNTIF(DecisionsTable[Decision ID],A238)=0,A238&lt;&gt;'Review Summary'!$B$6),"Unknown decision; ",""))&amp;IF(B238="","Select record type; ",IF(AND(B238&lt;&gt;"Evidence",B238&lt;&gt;"Test"),"Choose Evidence or Test; ",""))&amp;IF(C238="","Add record ID; ",IF(AND(OR(B238="Evidence",B238="Test"),IF(B238="Evidence",COUNTIF(EvidenceTable[Evidence ID],C238),COUNTIF(TestsTable[Test ID],C238))=0),"Unknown record for selected type; ",""))&amp;IF(D238="","Explain relevance and limits; ","")&amp;IF(AND(A238&lt;&gt;"",B238&lt;&gt;"",C238&lt;&gt;"",COUNTIFS(DecisionSupportLinks[Decision ID],A238,DecisionSupportLinks[Record type],B238,DecisionSupportLinks[Record ID],C238)&gt;1),"Duplicate reference; ","")&amp;IF(AND(C238&lt;&gt;"",OR(B238="Evidence",B238="Test"),IF(B238="Evidence",COUNTIF(EvidenceTable[Evidence ID],C238),COUNTIF(TestsTable[Test ID],C238))=1,COUNTIF(DecisionsTable[Decision ID],A238)=1),IF(IF(B238="Evidence",COUNTIFS(EvidenceTable[Evidence ID],C238,EvidenceTable[Claim ID],INDEX(DecisionsTable[Claim ID],MATCH(A238,DecisionsTable[Decision ID],0))),COUNTIFS(TestsTable[Test ID],C238,TestsTable[Claim ID],INDEX(DecisionsTable[Claim ID],MATCH(A238,DecisionsTable[Decision ID],0))))=0,"Record belongs to another claim; ",""),""))</f>
      </c>
      <c r="F238" s="32" t="str">
        <f>IF(OR(A238="",B238="",C238=""),"",COUNTIFS($A$217:A238,A238,$B$217:B238,B238,$C$217:C238,"&lt;&gt;"))</f>
      </c>
      <c r="G238" s="32" t="str">
        <f>IF(F238="","",A238&amp;"__"&amp;B238&amp;"__"&amp;F238)</f>
      </c>
      <c r="H238" s="32" t="str">
        <f>IF(F238="","",IF(F238=1,C238,INDEX($H$216:H237,MATCH(A238&amp;"__"&amp;B238&amp;"__"&amp;(F238-1),$G$216:G237,0))&amp;", "&amp;C238))</f>
      </c>
      <c r="I238" s="32" t="str">
        <f>IF(COUNTA(A238:D238)=0,"",IF(E238="",0,1))</f>
      </c>
    </row>
    <row r="239" ht="46" customHeight="1">
      <c r="A239" s="20"/>
      <c r="B239" s="20"/>
      <c r="C239" s="20"/>
      <c r="D239" s="20"/>
      <c r="E239" s="32" t="str">
        <f>IF(COUNTA(A239:D239)=0,"",IF(A239="","Add decision link; ",IF(AND(COUNTIF(DecisionsTable[Decision ID],A239)=0,A239&lt;&gt;'Review Summary'!$B$6),"Unknown decision; ",""))&amp;IF(B239="","Select record type; ",IF(AND(B239&lt;&gt;"Evidence",B239&lt;&gt;"Test"),"Choose Evidence or Test; ",""))&amp;IF(C239="","Add record ID; ",IF(AND(OR(B239="Evidence",B239="Test"),IF(B239="Evidence",COUNTIF(EvidenceTable[Evidence ID],C239),COUNTIF(TestsTable[Test ID],C239))=0),"Unknown record for selected type; ",""))&amp;IF(D239="","Explain relevance and limits; ","")&amp;IF(AND(A239&lt;&gt;"",B239&lt;&gt;"",C239&lt;&gt;"",COUNTIFS(DecisionSupportLinks[Decision ID],A239,DecisionSupportLinks[Record type],B239,DecisionSupportLinks[Record ID],C239)&gt;1),"Duplicate reference; ","")&amp;IF(AND(C239&lt;&gt;"",OR(B239="Evidence",B239="Test"),IF(B239="Evidence",COUNTIF(EvidenceTable[Evidence ID],C239),COUNTIF(TestsTable[Test ID],C239))=1,COUNTIF(DecisionsTable[Decision ID],A239)=1),IF(IF(B239="Evidence",COUNTIFS(EvidenceTable[Evidence ID],C239,EvidenceTable[Claim ID],INDEX(DecisionsTable[Claim ID],MATCH(A239,DecisionsTable[Decision ID],0))),COUNTIFS(TestsTable[Test ID],C239,TestsTable[Claim ID],INDEX(DecisionsTable[Claim ID],MATCH(A239,DecisionsTable[Decision ID],0))))=0,"Record belongs to another claim; ",""),""))</f>
      </c>
      <c r="F239" s="32" t="str">
        <f>IF(OR(A239="",B239="",C239=""),"",COUNTIFS($A$217:A239,A239,$B$217:B239,B239,$C$217:C239,"&lt;&gt;"))</f>
      </c>
      <c r="G239" s="32" t="str">
        <f>IF(F239="","",A239&amp;"__"&amp;B239&amp;"__"&amp;F239)</f>
      </c>
      <c r="H239" s="32" t="str">
        <f>IF(F239="","",IF(F239=1,C239,INDEX($H$216:H238,MATCH(A239&amp;"__"&amp;B239&amp;"__"&amp;(F239-1),$G$216:G238,0))&amp;", "&amp;C239))</f>
      </c>
      <c r="I239" s="32" t="str">
        <f>IF(COUNTA(A239:D239)=0,"",IF(E239="",0,1))</f>
      </c>
    </row>
    <row r="240" ht="46" customHeight="1">
      <c r="A240" s="20"/>
      <c r="B240" s="20"/>
      <c r="C240" s="20"/>
      <c r="D240" s="20"/>
      <c r="E240" s="32" t="str">
        <f>IF(COUNTA(A240:D240)=0,"",IF(A240="","Add decision link; ",IF(AND(COUNTIF(DecisionsTable[Decision ID],A240)=0,A240&lt;&gt;'Review Summary'!$B$6),"Unknown decision; ",""))&amp;IF(B240="","Select record type; ",IF(AND(B240&lt;&gt;"Evidence",B240&lt;&gt;"Test"),"Choose Evidence or Test; ",""))&amp;IF(C240="","Add record ID; ",IF(AND(OR(B240="Evidence",B240="Test"),IF(B240="Evidence",COUNTIF(EvidenceTable[Evidence ID],C240),COUNTIF(TestsTable[Test ID],C240))=0),"Unknown record for selected type; ",""))&amp;IF(D240="","Explain relevance and limits; ","")&amp;IF(AND(A240&lt;&gt;"",B240&lt;&gt;"",C240&lt;&gt;"",COUNTIFS(DecisionSupportLinks[Decision ID],A240,DecisionSupportLinks[Record type],B240,DecisionSupportLinks[Record ID],C240)&gt;1),"Duplicate reference; ","")&amp;IF(AND(C240&lt;&gt;"",OR(B240="Evidence",B240="Test"),IF(B240="Evidence",COUNTIF(EvidenceTable[Evidence ID],C240),COUNTIF(TestsTable[Test ID],C240))=1,COUNTIF(DecisionsTable[Decision ID],A240)=1),IF(IF(B240="Evidence",COUNTIFS(EvidenceTable[Evidence ID],C240,EvidenceTable[Claim ID],INDEX(DecisionsTable[Claim ID],MATCH(A240,DecisionsTable[Decision ID],0))),COUNTIFS(TestsTable[Test ID],C240,TestsTable[Claim ID],INDEX(DecisionsTable[Claim ID],MATCH(A240,DecisionsTable[Decision ID],0))))=0,"Record belongs to another claim; ",""),""))</f>
      </c>
      <c r="F240" s="32" t="str">
        <f>IF(OR(A240="",B240="",C240=""),"",COUNTIFS($A$217:A240,A240,$B$217:B240,B240,$C$217:C240,"&lt;&gt;"))</f>
      </c>
      <c r="G240" s="32" t="str">
        <f>IF(F240="","",A240&amp;"__"&amp;B240&amp;"__"&amp;F240)</f>
      </c>
      <c r="H240" s="32" t="str">
        <f>IF(F240="","",IF(F240=1,C240,INDEX($H$216:H239,MATCH(A240&amp;"__"&amp;B240&amp;"__"&amp;(F240-1),$G$216:G239,0))&amp;", "&amp;C240))</f>
      </c>
      <c r="I240" s="32" t="str">
        <f>IF(COUNTA(A240:D240)=0,"",IF(E240="",0,1))</f>
      </c>
    </row>
    <row r="241" ht="46" customHeight="1">
      <c r="A241" s="20"/>
      <c r="B241" s="20"/>
      <c r="C241" s="20"/>
      <c r="D241" s="20"/>
      <c r="E241" s="32" t="str">
        <f>IF(COUNTA(A241:D241)=0,"",IF(A241="","Add decision link; ",IF(AND(COUNTIF(DecisionsTable[Decision ID],A241)=0,A241&lt;&gt;'Review Summary'!$B$6),"Unknown decision; ",""))&amp;IF(B241="","Select record type; ",IF(AND(B241&lt;&gt;"Evidence",B241&lt;&gt;"Test"),"Choose Evidence or Test; ",""))&amp;IF(C241="","Add record ID; ",IF(AND(OR(B241="Evidence",B241="Test"),IF(B241="Evidence",COUNTIF(EvidenceTable[Evidence ID],C241),COUNTIF(TestsTable[Test ID],C241))=0),"Unknown record for selected type; ",""))&amp;IF(D241="","Explain relevance and limits; ","")&amp;IF(AND(A241&lt;&gt;"",B241&lt;&gt;"",C241&lt;&gt;"",COUNTIFS(DecisionSupportLinks[Decision ID],A241,DecisionSupportLinks[Record type],B241,DecisionSupportLinks[Record ID],C241)&gt;1),"Duplicate reference; ","")&amp;IF(AND(C241&lt;&gt;"",OR(B241="Evidence",B241="Test"),IF(B241="Evidence",COUNTIF(EvidenceTable[Evidence ID],C241),COUNTIF(TestsTable[Test ID],C241))=1,COUNTIF(DecisionsTable[Decision ID],A241)=1),IF(IF(B241="Evidence",COUNTIFS(EvidenceTable[Evidence ID],C241,EvidenceTable[Claim ID],INDEX(DecisionsTable[Claim ID],MATCH(A241,DecisionsTable[Decision ID],0))),COUNTIFS(TestsTable[Test ID],C241,TestsTable[Claim ID],INDEX(DecisionsTable[Claim ID],MATCH(A241,DecisionsTable[Decision ID],0))))=0,"Record belongs to another claim; ",""),""))</f>
      </c>
      <c r="F241" s="32" t="str">
        <f>IF(OR(A241="",B241="",C241=""),"",COUNTIFS($A$217:A241,A241,$B$217:B241,B241,$C$217:C241,"&lt;&gt;"))</f>
      </c>
      <c r="G241" s="32" t="str">
        <f>IF(F241="","",A241&amp;"__"&amp;B241&amp;"__"&amp;F241)</f>
      </c>
      <c r="H241" s="32" t="str">
        <f>IF(F241="","",IF(F241=1,C241,INDEX($H$216:H240,MATCH(A241&amp;"__"&amp;B241&amp;"__"&amp;(F241-1),$G$216:G240,0))&amp;", "&amp;C241))</f>
      </c>
      <c r="I241" s="32" t="str">
        <f>IF(COUNTA(A241:D241)=0,"",IF(E241="",0,1))</f>
      </c>
    </row>
    <row r="242" ht="46" customHeight="1">
      <c r="A242" s="20"/>
      <c r="B242" s="20"/>
      <c r="C242" s="20"/>
      <c r="D242" s="20"/>
      <c r="E242" s="32" t="str">
        <f>IF(COUNTA(A242:D242)=0,"",IF(A242="","Add decision link; ",IF(AND(COUNTIF(DecisionsTable[Decision ID],A242)=0,A242&lt;&gt;'Review Summary'!$B$6),"Unknown decision; ",""))&amp;IF(B242="","Select record type; ",IF(AND(B242&lt;&gt;"Evidence",B242&lt;&gt;"Test"),"Choose Evidence or Test; ",""))&amp;IF(C242="","Add record ID; ",IF(AND(OR(B242="Evidence",B242="Test"),IF(B242="Evidence",COUNTIF(EvidenceTable[Evidence ID],C242),COUNTIF(TestsTable[Test ID],C242))=0),"Unknown record for selected type; ",""))&amp;IF(D242="","Explain relevance and limits; ","")&amp;IF(AND(A242&lt;&gt;"",B242&lt;&gt;"",C242&lt;&gt;"",COUNTIFS(DecisionSupportLinks[Decision ID],A242,DecisionSupportLinks[Record type],B242,DecisionSupportLinks[Record ID],C242)&gt;1),"Duplicate reference; ","")&amp;IF(AND(C242&lt;&gt;"",OR(B242="Evidence",B242="Test"),IF(B242="Evidence",COUNTIF(EvidenceTable[Evidence ID],C242),COUNTIF(TestsTable[Test ID],C242))=1,COUNTIF(DecisionsTable[Decision ID],A242)=1),IF(IF(B242="Evidence",COUNTIFS(EvidenceTable[Evidence ID],C242,EvidenceTable[Claim ID],INDEX(DecisionsTable[Claim ID],MATCH(A242,DecisionsTable[Decision ID],0))),COUNTIFS(TestsTable[Test ID],C242,TestsTable[Claim ID],INDEX(DecisionsTable[Claim ID],MATCH(A242,DecisionsTable[Decision ID],0))))=0,"Record belongs to another claim; ",""),""))</f>
      </c>
      <c r="F242" s="32" t="str">
        <f>IF(OR(A242="",B242="",C242=""),"",COUNTIFS($A$217:A242,A242,$B$217:B242,B242,$C$217:C242,"&lt;&gt;"))</f>
      </c>
      <c r="G242" s="32" t="str">
        <f>IF(F242="","",A242&amp;"__"&amp;B242&amp;"__"&amp;F242)</f>
      </c>
      <c r="H242" s="32" t="str">
        <f>IF(F242="","",IF(F242=1,C242,INDEX($H$216:H241,MATCH(A242&amp;"__"&amp;B242&amp;"__"&amp;(F242-1),$G$216:G241,0))&amp;", "&amp;C242))</f>
      </c>
      <c r="I242" s="32" t="str">
        <f>IF(COUNTA(A242:D242)=0,"",IF(E242="",0,1))</f>
      </c>
    </row>
    <row r="243" ht="46" customHeight="1">
      <c r="A243" s="20"/>
      <c r="B243" s="20"/>
      <c r="C243" s="20"/>
      <c r="D243" s="20"/>
      <c r="E243" s="32" t="str">
        <f>IF(COUNTA(A243:D243)=0,"",IF(A243="","Add decision link; ",IF(AND(COUNTIF(DecisionsTable[Decision ID],A243)=0,A243&lt;&gt;'Review Summary'!$B$6),"Unknown decision; ",""))&amp;IF(B243="","Select record type; ",IF(AND(B243&lt;&gt;"Evidence",B243&lt;&gt;"Test"),"Choose Evidence or Test; ",""))&amp;IF(C243="","Add record ID; ",IF(AND(OR(B243="Evidence",B243="Test"),IF(B243="Evidence",COUNTIF(EvidenceTable[Evidence ID],C243),COUNTIF(TestsTable[Test ID],C243))=0),"Unknown record for selected type; ",""))&amp;IF(D243="","Explain relevance and limits; ","")&amp;IF(AND(A243&lt;&gt;"",B243&lt;&gt;"",C243&lt;&gt;"",COUNTIFS(DecisionSupportLinks[Decision ID],A243,DecisionSupportLinks[Record type],B243,DecisionSupportLinks[Record ID],C243)&gt;1),"Duplicate reference; ","")&amp;IF(AND(C243&lt;&gt;"",OR(B243="Evidence",B243="Test"),IF(B243="Evidence",COUNTIF(EvidenceTable[Evidence ID],C243),COUNTIF(TestsTable[Test ID],C243))=1,COUNTIF(DecisionsTable[Decision ID],A243)=1),IF(IF(B243="Evidence",COUNTIFS(EvidenceTable[Evidence ID],C243,EvidenceTable[Claim ID],INDEX(DecisionsTable[Claim ID],MATCH(A243,DecisionsTable[Decision ID],0))),COUNTIFS(TestsTable[Test ID],C243,TestsTable[Claim ID],INDEX(DecisionsTable[Claim ID],MATCH(A243,DecisionsTable[Decision ID],0))))=0,"Record belongs to another claim; ",""),""))</f>
      </c>
      <c r="F243" s="32" t="str">
        <f>IF(OR(A243="",B243="",C243=""),"",COUNTIFS($A$217:A243,A243,$B$217:B243,B243,$C$217:C243,"&lt;&gt;"))</f>
      </c>
      <c r="G243" s="32" t="str">
        <f>IF(F243="","",A243&amp;"__"&amp;B243&amp;"__"&amp;F243)</f>
      </c>
      <c r="H243" s="32" t="str">
        <f>IF(F243="","",IF(F243=1,C243,INDEX($H$216:H242,MATCH(A243&amp;"__"&amp;B243&amp;"__"&amp;(F243-1),$G$216:G242,0))&amp;", "&amp;C243))</f>
      </c>
      <c r="I243" s="32" t="str">
        <f>IF(COUNTA(A243:D243)=0,"",IF(E243="",0,1))</f>
      </c>
    </row>
    <row r="244" ht="46" customHeight="1">
      <c r="A244" s="20"/>
      <c r="B244" s="20"/>
      <c r="C244" s="20"/>
      <c r="D244" s="20"/>
      <c r="E244" s="32" t="str">
        <f>IF(COUNTA(A244:D244)=0,"",IF(A244="","Add decision link; ",IF(AND(COUNTIF(DecisionsTable[Decision ID],A244)=0,A244&lt;&gt;'Review Summary'!$B$6),"Unknown decision; ",""))&amp;IF(B244="","Select record type; ",IF(AND(B244&lt;&gt;"Evidence",B244&lt;&gt;"Test"),"Choose Evidence or Test; ",""))&amp;IF(C244="","Add record ID; ",IF(AND(OR(B244="Evidence",B244="Test"),IF(B244="Evidence",COUNTIF(EvidenceTable[Evidence ID],C244),COUNTIF(TestsTable[Test ID],C244))=0),"Unknown record for selected type; ",""))&amp;IF(D244="","Explain relevance and limits; ","")&amp;IF(AND(A244&lt;&gt;"",B244&lt;&gt;"",C244&lt;&gt;"",COUNTIFS(DecisionSupportLinks[Decision ID],A244,DecisionSupportLinks[Record type],B244,DecisionSupportLinks[Record ID],C244)&gt;1),"Duplicate reference; ","")&amp;IF(AND(C244&lt;&gt;"",OR(B244="Evidence",B244="Test"),IF(B244="Evidence",COUNTIF(EvidenceTable[Evidence ID],C244),COUNTIF(TestsTable[Test ID],C244))=1,COUNTIF(DecisionsTable[Decision ID],A244)=1),IF(IF(B244="Evidence",COUNTIFS(EvidenceTable[Evidence ID],C244,EvidenceTable[Claim ID],INDEX(DecisionsTable[Claim ID],MATCH(A244,DecisionsTable[Decision ID],0))),COUNTIFS(TestsTable[Test ID],C244,TestsTable[Claim ID],INDEX(DecisionsTable[Claim ID],MATCH(A244,DecisionsTable[Decision ID],0))))=0,"Record belongs to another claim; ",""),""))</f>
      </c>
      <c r="F244" s="32" t="str">
        <f>IF(OR(A244="",B244="",C244=""),"",COUNTIFS($A$217:A244,A244,$B$217:B244,B244,$C$217:C244,"&lt;&gt;"))</f>
      </c>
      <c r="G244" s="32" t="str">
        <f>IF(F244="","",A244&amp;"__"&amp;B244&amp;"__"&amp;F244)</f>
      </c>
      <c r="H244" s="32" t="str">
        <f>IF(F244="","",IF(F244=1,C244,INDEX($H$216:H243,MATCH(A244&amp;"__"&amp;B244&amp;"__"&amp;(F244-1),$G$216:G243,0))&amp;", "&amp;C244))</f>
      </c>
      <c r="I244" s="32" t="str">
        <f>IF(COUNTA(A244:D244)=0,"",IF(E244="",0,1))</f>
      </c>
    </row>
    <row r="245" ht="46" customHeight="1">
      <c r="A245" s="20"/>
      <c r="B245" s="20"/>
      <c r="C245" s="20"/>
      <c r="D245" s="20"/>
      <c r="E245" s="32" t="str">
        <f>IF(COUNTA(A245:D245)=0,"",IF(A245="","Add decision link; ",IF(AND(COUNTIF(DecisionsTable[Decision ID],A245)=0,A245&lt;&gt;'Review Summary'!$B$6),"Unknown decision; ",""))&amp;IF(B245="","Select record type; ",IF(AND(B245&lt;&gt;"Evidence",B245&lt;&gt;"Test"),"Choose Evidence or Test; ",""))&amp;IF(C245="","Add record ID; ",IF(AND(OR(B245="Evidence",B245="Test"),IF(B245="Evidence",COUNTIF(EvidenceTable[Evidence ID],C245),COUNTIF(TestsTable[Test ID],C245))=0),"Unknown record for selected type; ",""))&amp;IF(D245="","Explain relevance and limits; ","")&amp;IF(AND(A245&lt;&gt;"",B245&lt;&gt;"",C245&lt;&gt;"",COUNTIFS(DecisionSupportLinks[Decision ID],A245,DecisionSupportLinks[Record type],B245,DecisionSupportLinks[Record ID],C245)&gt;1),"Duplicate reference; ","")&amp;IF(AND(C245&lt;&gt;"",OR(B245="Evidence",B245="Test"),IF(B245="Evidence",COUNTIF(EvidenceTable[Evidence ID],C245),COUNTIF(TestsTable[Test ID],C245))=1,COUNTIF(DecisionsTable[Decision ID],A245)=1),IF(IF(B245="Evidence",COUNTIFS(EvidenceTable[Evidence ID],C245,EvidenceTable[Claim ID],INDEX(DecisionsTable[Claim ID],MATCH(A245,DecisionsTable[Decision ID],0))),COUNTIFS(TestsTable[Test ID],C245,TestsTable[Claim ID],INDEX(DecisionsTable[Claim ID],MATCH(A245,DecisionsTable[Decision ID],0))))=0,"Record belongs to another claim; ",""),""))</f>
      </c>
      <c r="F245" s="32" t="str">
        <f>IF(OR(A245="",B245="",C245=""),"",COUNTIFS($A$217:A245,A245,$B$217:B245,B245,$C$217:C245,"&lt;&gt;"))</f>
      </c>
      <c r="G245" s="32" t="str">
        <f>IF(F245="","",A245&amp;"__"&amp;B245&amp;"__"&amp;F245)</f>
      </c>
      <c r="H245" s="32" t="str">
        <f>IF(F245="","",IF(F245=1,C245,INDEX($H$216:H244,MATCH(A245&amp;"__"&amp;B245&amp;"__"&amp;(F245-1),$G$216:G244,0))&amp;", "&amp;C245))</f>
      </c>
      <c r="I245" s="32" t="str">
        <f>IF(COUNTA(A245:D245)=0,"",IF(E245="",0,1))</f>
      </c>
    </row>
    <row r="246" ht="46" customHeight="1">
      <c r="A246" s="20"/>
      <c r="B246" s="20"/>
      <c r="C246" s="20"/>
      <c r="D246" s="20"/>
      <c r="E246" s="32" t="str">
        <f>IF(COUNTA(A246:D246)=0,"",IF(A246="","Add decision link; ",IF(AND(COUNTIF(DecisionsTable[Decision ID],A246)=0,A246&lt;&gt;'Review Summary'!$B$6),"Unknown decision; ",""))&amp;IF(B246="","Select record type; ",IF(AND(B246&lt;&gt;"Evidence",B246&lt;&gt;"Test"),"Choose Evidence or Test; ",""))&amp;IF(C246="","Add record ID; ",IF(AND(OR(B246="Evidence",B246="Test"),IF(B246="Evidence",COUNTIF(EvidenceTable[Evidence ID],C246),COUNTIF(TestsTable[Test ID],C246))=0),"Unknown record for selected type; ",""))&amp;IF(D246="","Explain relevance and limits; ","")&amp;IF(AND(A246&lt;&gt;"",B246&lt;&gt;"",C246&lt;&gt;"",COUNTIFS(DecisionSupportLinks[Decision ID],A246,DecisionSupportLinks[Record type],B246,DecisionSupportLinks[Record ID],C246)&gt;1),"Duplicate reference; ","")&amp;IF(AND(C246&lt;&gt;"",OR(B246="Evidence",B246="Test"),IF(B246="Evidence",COUNTIF(EvidenceTable[Evidence ID],C246),COUNTIF(TestsTable[Test ID],C246))=1,COUNTIF(DecisionsTable[Decision ID],A246)=1),IF(IF(B246="Evidence",COUNTIFS(EvidenceTable[Evidence ID],C246,EvidenceTable[Claim ID],INDEX(DecisionsTable[Claim ID],MATCH(A246,DecisionsTable[Decision ID],0))),COUNTIFS(TestsTable[Test ID],C246,TestsTable[Claim ID],INDEX(DecisionsTable[Claim ID],MATCH(A246,DecisionsTable[Decision ID],0))))=0,"Record belongs to another claim; ",""),""))</f>
      </c>
      <c r="F246" s="32" t="str">
        <f>IF(OR(A246="",B246="",C246=""),"",COUNTIFS($A$217:A246,A246,$B$217:B246,B246,$C$217:C246,"&lt;&gt;"))</f>
      </c>
      <c r="G246" s="32" t="str">
        <f>IF(F246="","",A246&amp;"__"&amp;B246&amp;"__"&amp;F246)</f>
      </c>
      <c r="H246" s="32" t="str">
        <f>IF(F246="","",IF(F246=1,C246,INDEX($H$216:H245,MATCH(A246&amp;"__"&amp;B246&amp;"__"&amp;(F246-1),$G$216:G245,0))&amp;", "&amp;C246))</f>
      </c>
      <c r="I246" s="32" t="str">
        <f>IF(COUNTA(A246:D246)=0,"",IF(E246="",0,1))</f>
      </c>
    </row>
    <row r="247" ht="46" customHeight="1">
      <c r="A247" s="20"/>
      <c r="B247" s="20"/>
      <c r="C247" s="20"/>
      <c r="D247" s="20"/>
      <c r="E247" s="32" t="str">
        <f>IF(COUNTA(A247:D247)=0,"",IF(A247="","Add decision link; ",IF(AND(COUNTIF(DecisionsTable[Decision ID],A247)=0,A247&lt;&gt;'Review Summary'!$B$6),"Unknown decision; ",""))&amp;IF(B247="","Select record type; ",IF(AND(B247&lt;&gt;"Evidence",B247&lt;&gt;"Test"),"Choose Evidence or Test; ",""))&amp;IF(C247="","Add record ID; ",IF(AND(OR(B247="Evidence",B247="Test"),IF(B247="Evidence",COUNTIF(EvidenceTable[Evidence ID],C247),COUNTIF(TestsTable[Test ID],C247))=0),"Unknown record for selected type; ",""))&amp;IF(D247="","Explain relevance and limits; ","")&amp;IF(AND(A247&lt;&gt;"",B247&lt;&gt;"",C247&lt;&gt;"",COUNTIFS(DecisionSupportLinks[Decision ID],A247,DecisionSupportLinks[Record type],B247,DecisionSupportLinks[Record ID],C247)&gt;1),"Duplicate reference; ","")&amp;IF(AND(C247&lt;&gt;"",OR(B247="Evidence",B247="Test"),IF(B247="Evidence",COUNTIF(EvidenceTable[Evidence ID],C247),COUNTIF(TestsTable[Test ID],C247))=1,COUNTIF(DecisionsTable[Decision ID],A247)=1),IF(IF(B247="Evidence",COUNTIFS(EvidenceTable[Evidence ID],C247,EvidenceTable[Claim ID],INDEX(DecisionsTable[Claim ID],MATCH(A247,DecisionsTable[Decision ID],0))),COUNTIFS(TestsTable[Test ID],C247,TestsTable[Claim ID],INDEX(DecisionsTable[Claim ID],MATCH(A247,DecisionsTable[Decision ID],0))))=0,"Record belongs to another claim; ",""),""))</f>
      </c>
      <c r="F247" s="32" t="str">
        <f>IF(OR(A247="",B247="",C247=""),"",COUNTIFS($A$217:A247,A247,$B$217:B247,B247,$C$217:C247,"&lt;&gt;"))</f>
      </c>
      <c r="G247" s="32" t="str">
        <f>IF(F247="","",A247&amp;"__"&amp;B247&amp;"__"&amp;F247)</f>
      </c>
      <c r="H247" s="32" t="str">
        <f>IF(F247="","",IF(F247=1,C247,INDEX($H$216:H246,MATCH(A247&amp;"__"&amp;B247&amp;"__"&amp;(F247-1),$G$216:G246,0))&amp;", "&amp;C247))</f>
      </c>
      <c r="I247" s="32" t="str">
        <f>IF(COUNTA(A247:D247)=0,"",IF(E247="",0,1))</f>
      </c>
    </row>
    <row r="248" ht="46" customHeight="1">
      <c r="A248" s="20"/>
      <c r="B248" s="20"/>
      <c r="C248" s="20"/>
      <c r="D248" s="20"/>
      <c r="E248" s="32" t="str">
        <f>IF(COUNTA(A248:D248)=0,"",IF(A248="","Add decision link; ",IF(AND(COUNTIF(DecisionsTable[Decision ID],A248)=0,A248&lt;&gt;'Review Summary'!$B$6),"Unknown decision; ",""))&amp;IF(B248="","Select record type; ",IF(AND(B248&lt;&gt;"Evidence",B248&lt;&gt;"Test"),"Choose Evidence or Test; ",""))&amp;IF(C248="","Add record ID; ",IF(AND(OR(B248="Evidence",B248="Test"),IF(B248="Evidence",COUNTIF(EvidenceTable[Evidence ID],C248),COUNTIF(TestsTable[Test ID],C248))=0),"Unknown record for selected type; ",""))&amp;IF(D248="","Explain relevance and limits; ","")&amp;IF(AND(A248&lt;&gt;"",B248&lt;&gt;"",C248&lt;&gt;"",COUNTIFS(DecisionSupportLinks[Decision ID],A248,DecisionSupportLinks[Record type],B248,DecisionSupportLinks[Record ID],C248)&gt;1),"Duplicate reference; ","")&amp;IF(AND(C248&lt;&gt;"",OR(B248="Evidence",B248="Test"),IF(B248="Evidence",COUNTIF(EvidenceTable[Evidence ID],C248),COUNTIF(TestsTable[Test ID],C248))=1,COUNTIF(DecisionsTable[Decision ID],A248)=1),IF(IF(B248="Evidence",COUNTIFS(EvidenceTable[Evidence ID],C248,EvidenceTable[Claim ID],INDEX(DecisionsTable[Claim ID],MATCH(A248,DecisionsTable[Decision ID],0))),COUNTIFS(TestsTable[Test ID],C248,TestsTable[Claim ID],INDEX(DecisionsTable[Claim ID],MATCH(A248,DecisionsTable[Decision ID],0))))=0,"Record belongs to another claim; ",""),""))</f>
      </c>
      <c r="F248" s="32" t="str">
        <f>IF(OR(A248="",B248="",C248=""),"",COUNTIFS($A$217:A248,A248,$B$217:B248,B248,$C$217:C248,"&lt;&gt;"))</f>
      </c>
      <c r="G248" s="32" t="str">
        <f>IF(F248="","",A248&amp;"__"&amp;B248&amp;"__"&amp;F248)</f>
      </c>
      <c r="H248" s="32" t="str">
        <f>IF(F248="","",IF(F248=1,C248,INDEX($H$216:H247,MATCH(A248&amp;"__"&amp;B248&amp;"__"&amp;(F248-1),$G$216:G247,0))&amp;", "&amp;C248))</f>
      </c>
      <c r="I248" s="32" t="str">
        <f>IF(COUNTA(A248:D248)=0,"",IF(E248="",0,1))</f>
      </c>
    </row>
    <row r="249" ht="46" customHeight="1">
      <c r="A249" s="20"/>
      <c r="B249" s="20"/>
      <c r="C249" s="20"/>
      <c r="D249" s="20"/>
      <c r="E249" s="32" t="str">
        <f>IF(COUNTA(A249:D249)=0,"",IF(A249="","Add decision link; ",IF(AND(COUNTIF(DecisionsTable[Decision ID],A249)=0,A249&lt;&gt;'Review Summary'!$B$6),"Unknown decision; ",""))&amp;IF(B249="","Select record type; ",IF(AND(B249&lt;&gt;"Evidence",B249&lt;&gt;"Test"),"Choose Evidence or Test; ",""))&amp;IF(C249="","Add record ID; ",IF(AND(OR(B249="Evidence",B249="Test"),IF(B249="Evidence",COUNTIF(EvidenceTable[Evidence ID],C249),COUNTIF(TestsTable[Test ID],C249))=0),"Unknown record for selected type; ",""))&amp;IF(D249="","Explain relevance and limits; ","")&amp;IF(AND(A249&lt;&gt;"",B249&lt;&gt;"",C249&lt;&gt;"",COUNTIFS(DecisionSupportLinks[Decision ID],A249,DecisionSupportLinks[Record type],B249,DecisionSupportLinks[Record ID],C249)&gt;1),"Duplicate reference; ","")&amp;IF(AND(C249&lt;&gt;"",OR(B249="Evidence",B249="Test"),IF(B249="Evidence",COUNTIF(EvidenceTable[Evidence ID],C249),COUNTIF(TestsTable[Test ID],C249))=1,COUNTIF(DecisionsTable[Decision ID],A249)=1),IF(IF(B249="Evidence",COUNTIFS(EvidenceTable[Evidence ID],C249,EvidenceTable[Claim ID],INDEX(DecisionsTable[Claim ID],MATCH(A249,DecisionsTable[Decision ID],0))),COUNTIFS(TestsTable[Test ID],C249,TestsTable[Claim ID],INDEX(DecisionsTable[Claim ID],MATCH(A249,DecisionsTable[Decision ID],0))))=0,"Record belongs to another claim; ",""),""))</f>
      </c>
      <c r="F249" s="32" t="str">
        <f>IF(OR(A249="",B249="",C249=""),"",COUNTIFS($A$217:A249,A249,$B$217:B249,B249,$C$217:C249,"&lt;&gt;"))</f>
      </c>
      <c r="G249" s="32" t="str">
        <f>IF(F249="","",A249&amp;"__"&amp;B249&amp;"__"&amp;F249)</f>
      </c>
      <c r="H249" s="32" t="str">
        <f>IF(F249="","",IF(F249=1,C249,INDEX($H$216:H248,MATCH(A249&amp;"__"&amp;B249&amp;"__"&amp;(F249-1),$G$216:G248,0))&amp;", "&amp;C249))</f>
      </c>
      <c r="I249" s="32" t="str">
        <f>IF(COUNTA(A249:D249)=0,"",IF(E249="",0,1))</f>
      </c>
    </row>
    <row r="250" ht="46" customHeight="1">
      <c r="A250" s="20"/>
      <c r="B250" s="20"/>
      <c r="C250" s="20"/>
      <c r="D250" s="20"/>
      <c r="E250" s="32" t="str">
        <f>IF(COUNTA(A250:D250)=0,"",IF(A250="","Add decision link; ",IF(AND(COUNTIF(DecisionsTable[Decision ID],A250)=0,A250&lt;&gt;'Review Summary'!$B$6),"Unknown decision; ",""))&amp;IF(B250="","Select record type; ",IF(AND(B250&lt;&gt;"Evidence",B250&lt;&gt;"Test"),"Choose Evidence or Test; ",""))&amp;IF(C250="","Add record ID; ",IF(AND(OR(B250="Evidence",B250="Test"),IF(B250="Evidence",COUNTIF(EvidenceTable[Evidence ID],C250),COUNTIF(TestsTable[Test ID],C250))=0),"Unknown record for selected type; ",""))&amp;IF(D250="","Explain relevance and limits; ","")&amp;IF(AND(A250&lt;&gt;"",B250&lt;&gt;"",C250&lt;&gt;"",COUNTIFS(DecisionSupportLinks[Decision ID],A250,DecisionSupportLinks[Record type],B250,DecisionSupportLinks[Record ID],C250)&gt;1),"Duplicate reference; ","")&amp;IF(AND(C250&lt;&gt;"",OR(B250="Evidence",B250="Test"),IF(B250="Evidence",COUNTIF(EvidenceTable[Evidence ID],C250),COUNTIF(TestsTable[Test ID],C250))=1,COUNTIF(DecisionsTable[Decision ID],A250)=1),IF(IF(B250="Evidence",COUNTIFS(EvidenceTable[Evidence ID],C250,EvidenceTable[Claim ID],INDEX(DecisionsTable[Claim ID],MATCH(A250,DecisionsTable[Decision ID],0))),COUNTIFS(TestsTable[Test ID],C250,TestsTable[Claim ID],INDEX(DecisionsTable[Claim ID],MATCH(A250,DecisionsTable[Decision ID],0))))=0,"Record belongs to another claim; ",""),""))</f>
      </c>
      <c r="F250" s="32" t="str">
        <f>IF(OR(A250="",B250="",C250=""),"",COUNTIFS($A$217:A250,A250,$B$217:B250,B250,$C$217:C250,"&lt;&gt;"))</f>
      </c>
      <c r="G250" s="32" t="str">
        <f>IF(F250="","",A250&amp;"__"&amp;B250&amp;"__"&amp;F250)</f>
      </c>
      <c r="H250" s="32" t="str">
        <f>IF(F250="","",IF(F250=1,C250,INDEX($H$216:H249,MATCH(A250&amp;"__"&amp;B250&amp;"__"&amp;(F250-1),$G$216:G249,0))&amp;", "&amp;C250))</f>
      </c>
      <c r="I250" s="32" t="str">
        <f>IF(COUNTA(A250:D250)=0,"",IF(E250="",0,1))</f>
      </c>
    </row>
    <row r="251" ht="46" customHeight="1">
      <c r="A251" s="20"/>
      <c r="B251" s="20"/>
      <c r="C251" s="20"/>
      <c r="D251" s="20"/>
      <c r="E251" s="32" t="str">
        <f>IF(COUNTA(A251:D251)=0,"",IF(A251="","Add decision link; ",IF(AND(COUNTIF(DecisionsTable[Decision ID],A251)=0,A251&lt;&gt;'Review Summary'!$B$6),"Unknown decision; ",""))&amp;IF(B251="","Select record type; ",IF(AND(B251&lt;&gt;"Evidence",B251&lt;&gt;"Test"),"Choose Evidence or Test; ",""))&amp;IF(C251="","Add record ID; ",IF(AND(OR(B251="Evidence",B251="Test"),IF(B251="Evidence",COUNTIF(EvidenceTable[Evidence ID],C251),COUNTIF(TestsTable[Test ID],C251))=0),"Unknown record for selected type; ",""))&amp;IF(D251="","Explain relevance and limits; ","")&amp;IF(AND(A251&lt;&gt;"",B251&lt;&gt;"",C251&lt;&gt;"",COUNTIFS(DecisionSupportLinks[Decision ID],A251,DecisionSupportLinks[Record type],B251,DecisionSupportLinks[Record ID],C251)&gt;1),"Duplicate reference; ","")&amp;IF(AND(C251&lt;&gt;"",OR(B251="Evidence",B251="Test"),IF(B251="Evidence",COUNTIF(EvidenceTable[Evidence ID],C251),COUNTIF(TestsTable[Test ID],C251))=1,COUNTIF(DecisionsTable[Decision ID],A251)=1),IF(IF(B251="Evidence",COUNTIFS(EvidenceTable[Evidence ID],C251,EvidenceTable[Claim ID],INDEX(DecisionsTable[Claim ID],MATCH(A251,DecisionsTable[Decision ID],0))),COUNTIFS(TestsTable[Test ID],C251,TestsTable[Claim ID],INDEX(DecisionsTable[Claim ID],MATCH(A251,DecisionsTable[Decision ID],0))))=0,"Record belongs to another claim; ",""),""))</f>
      </c>
      <c r="F251" s="32" t="str">
        <f>IF(OR(A251="",B251="",C251=""),"",COUNTIFS($A$217:A251,A251,$B$217:B251,B251,$C$217:C251,"&lt;&gt;"))</f>
      </c>
      <c r="G251" s="32" t="str">
        <f>IF(F251="","",A251&amp;"__"&amp;B251&amp;"__"&amp;F251)</f>
      </c>
      <c r="H251" s="32" t="str">
        <f>IF(F251="","",IF(F251=1,C251,INDEX($H$216:H250,MATCH(A251&amp;"__"&amp;B251&amp;"__"&amp;(F251-1),$G$216:G250,0))&amp;", "&amp;C251))</f>
      </c>
      <c r="I251" s="32" t="str">
        <f>IF(COUNTA(A251:D251)=0,"",IF(E251="",0,1))</f>
      </c>
    </row>
    <row r="252" ht="46" customHeight="1">
      <c r="A252" s="20"/>
      <c r="B252" s="20"/>
      <c r="C252" s="20"/>
      <c r="D252" s="20"/>
      <c r="E252" s="32" t="str">
        <f>IF(COUNTA(A252:D252)=0,"",IF(A252="","Add decision link; ",IF(AND(COUNTIF(DecisionsTable[Decision ID],A252)=0,A252&lt;&gt;'Review Summary'!$B$6),"Unknown decision; ",""))&amp;IF(B252="","Select record type; ",IF(AND(B252&lt;&gt;"Evidence",B252&lt;&gt;"Test"),"Choose Evidence or Test; ",""))&amp;IF(C252="","Add record ID; ",IF(AND(OR(B252="Evidence",B252="Test"),IF(B252="Evidence",COUNTIF(EvidenceTable[Evidence ID],C252),COUNTIF(TestsTable[Test ID],C252))=0),"Unknown record for selected type; ",""))&amp;IF(D252="","Explain relevance and limits; ","")&amp;IF(AND(A252&lt;&gt;"",B252&lt;&gt;"",C252&lt;&gt;"",COUNTIFS(DecisionSupportLinks[Decision ID],A252,DecisionSupportLinks[Record type],B252,DecisionSupportLinks[Record ID],C252)&gt;1),"Duplicate reference; ","")&amp;IF(AND(C252&lt;&gt;"",OR(B252="Evidence",B252="Test"),IF(B252="Evidence",COUNTIF(EvidenceTable[Evidence ID],C252),COUNTIF(TestsTable[Test ID],C252))=1,COUNTIF(DecisionsTable[Decision ID],A252)=1),IF(IF(B252="Evidence",COUNTIFS(EvidenceTable[Evidence ID],C252,EvidenceTable[Claim ID],INDEX(DecisionsTable[Claim ID],MATCH(A252,DecisionsTable[Decision ID],0))),COUNTIFS(TestsTable[Test ID],C252,TestsTable[Claim ID],INDEX(DecisionsTable[Claim ID],MATCH(A252,DecisionsTable[Decision ID],0))))=0,"Record belongs to another claim; ",""),""))</f>
      </c>
      <c r="F252" s="32" t="str">
        <f>IF(OR(A252="",B252="",C252=""),"",COUNTIFS($A$217:A252,A252,$B$217:B252,B252,$C$217:C252,"&lt;&gt;"))</f>
      </c>
      <c r="G252" s="32" t="str">
        <f>IF(F252="","",A252&amp;"__"&amp;B252&amp;"__"&amp;F252)</f>
      </c>
      <c r="H252" s="32" t="str">
        <f>IF(F252="","",IF(F252=1,C252,INDEX($H$216:H251,MATCH(A252&amp;"__"&amp;B252&amp;"__"&amp;(F252-1),$G$216:G251,0))&amp;", "&amp;C252))</f>
      </c>
      <c r="I252" s="32" t="str">
        <f>IF(COUNTA(A252:D252)=0,"",IF(E252="",0,1))</f>
      </c>
    </row>
    <row r="253" ht="46" customHeight="1">
      <c r="A253" s="20"/>
      <c r="B253" s="20"/>
      <c r="C253" s="20"/>
      <c r="D253" s="20"/>
      <c r="E253" s="32" t="str">
        <f>IF(COUNTA(A253:D253)=0,"",IF(A253="","Add decision link; ",IF(AND(COUNTIF(DecisionsTable[Decision ID],A253)=0,A253&lt;&gt;'Review Summary'!$B$6),"Unknown decision; ",""))&amp;IF(B253="","Select record type; ",IF(AND(B253&lt;&gt;"Evidence",B253&lt;&gt;"Test"),"Choose Evidence or Test; ",""))&amp;IF(C253="","Add record ID; ",IF(AND(OR(B253="Evidence",B253="Test"),IF(B253="Evidence",COUNTIF(EvidenceTable[Evidence ID],C253),COUNTIF(TestsTable[Test ID],C253))=0),"Unknown record for selected type; ",""))&amp;IF(D253="","Explain relevance and limits; ","")&amp;IF(AND(A253&lt;&gt;"",B253&lt;&gt;"",C253&lt;&gt;"",COUNTIFS(DecisionSupportLinks[Decision ID],A253,DecisionSupportLinks[Record type],B253,DecisionSupportLinks[Record ID],C253)&gt;1),"Duplicate reference; ","")&amp;IF(AND(C253&lt;&gt;"",OR(B253="Evidence",B253="Test"),IF(B253="Evidence",COUNTIF(EvidenceTable[Evidence ID],C253),COUNTIF(TestsTable[Test ID],C253))=1,COUNTIF(DecisionsTable[Decision ID],A253)=1),IF(IF(B253="Evidence",COUNTIFS(EvidenceTable[Evidence ID],C253,EvidenceTable[Claim ID],INDEX(DecisionsTable[Claim ID],MATCH(A253,DecisionsTable[Decision ID],0))),COUNTIFS(TestsTable[Test ID],C253,TestsTable[Claim ID],INDEX(DecisionsTable[Claim ID],MATCH(A253,DecisionsTable[Decision ID],0))))=0,"Record belongs to another claim; ",""),""))</f>
      </c>
      <c r="F253" s="32" t="str">
        <f>IF(OR(A253="",B253="",C253=""),"",COUNTIFS($A$217:A253,A253,$B$217:B253,B253,$C$217:C253,"&lt;&gt;"))</f>
      </c>
      <c r="G253" s="32" t="str">
        <f>IF(F253="","",A253&amp;"__"&amp;B253&amp;"__"&amp;F253)</f>
      </c>
      <c r="H253" s="32" t="str">
        <f>IF(F253="","",IF(F253=1,C253,INDEX($H$216:H252,MATCH(A253&amp;"__"&amp;B253&amp;"__"&amp;(F253-1),$G$216:G252,0))&amp;", "&amp;C253))</f>
      </c>
      <c r="I253" s="32" t="str">
        <f>IF(COUNTA(A253:D253)=0,"",IF(E253="",0,1))</f>
      </c>
    </row>
    <row r="254" ht="46" customHeight="1">
      <c r="A254" s="20"/>
      <c r="B254" s="20"/>
      <c r="C254" s="20"/>
      <c r="D254" s="20"/>
      <c r="E254" s="32" t="str">
        <f>IF(COUNTA(A254:D254)=0,"",IF(A254="","Add decision link; ",IF(AND(COUNTIF(DecisionsTable[Decision ID],A254)=0,A254&lt;&gt;'Review Summary'!$B$6),"Unknown decision; ",""))&amp;IF(B254="","Select record type; ",IF(AND(B254&lt;&gt;"Evidence",B254&lt;&gt;"Test"),"Choose Evidence or Test; ",""))&amp;IF(C254="","Add record ID; ",IF(AND(OR(B254="Evidence",B254="Test"),IF(B254="Evidence",COUNTIF(EvidenceTable[Evidence ID],C254),COUNTIF(TestsTable[Test ID],C254))=0),"Unknown record for selected type; ",""))&amp;IF(D254="","Explain relevance and limits; ","")&amp;IF(AND(A254&lt;&gt;"",B254&lt;&gt;"",C254&lt;&gt;"",COUNTIFS(DecisionSupportLinks[Decision ID],A254,DecisionSupportLinks[Record type],B254,DecisionSupportLinks[Record ID],C254)&gt;1),"Duplicate reference; ","")&amp;IF(AND(C254&lt;&gt;"",OR(B254="Evidence",B254="Test"),IF(B254="Evidence",COUNTIF(EvidenceTable[Evidence ID],C254),COUNTIF(TestsTable[Test ID],C254))=1,COUNTIF(DecisionsTable[Decision ID],A254)=1),IF(IF(B254="Evidence",COUNTIFS(EvidenceTable[Evidence ID],C254,EvidenceTable[Claim ID],INDEX(DecisionsTable[Claim ID],MATCH(A254,DecisionsTable[Decision ID],0))),COUNTIFS(TestsTable[Test ID],C254,TestsTable[Claim ID],INDEX(DecisionsTable[Claim ID],MATCH(A254,DecisionsTable[Decision ID],0))))=0,"Record belongs to another claim; ",""),""))</f>
      </c>
      <c r="F254" s="32" t="str">
        <f>IF(OR(A254="",B254="",C254=""),"",COUNTIFS($A$217:A254,A254,$B$217:B254,B254,$C$217:C254,"&lt;&gt;"))</f>
      </c>
      <c r="G254" s="32" t="str">
        <f>IF(F254="","",A254&amp;"__"&amp;B254&amp;"__"&amp;F254)</f>
      </c>
      <c r="H254" s="32" t="str">
        <f>IF(F254="","",IF(F254=1,C254,INDEX($H$216:H253,MATCH(A254&amp;"__"&amp;B254&amp;"__"&amp;(F254-1),$G$216:G253,0))&amp;", "&amp;C254))</f>
      </c>
      <c r="I254" s="32" t="str">
        <f>IF(COUNTA(A254:D254)=0,"",IF(E254="",0,1))</f>
      </c>
    </row>
    <row r="255" ht="46" customHeight="1">
      <c r="A255" s="20"/>
      <c r="B255" s="20"/>
      <c r="C255" s="20"/>
      <c r="D255" s="20"/>
      <c r="E255" s="32" t="str">
        <f>IF(COUNTA(A255:D255)=0,"",IF(A255="","Add decision link; ",IF(AND(COUNTIF(DecisionsTable[Decision ID],A255)=0,A255&lt;&gt;'Review Summary'!$B$6),"Unknown decision; ",""))&amp;IF(B255="","Select record type; ",IF(AND(B255&lt;&gt;"Evidence",B255&lt;&gt;"Test"),"Choose Evidence or Test; ",""))&amp;IF(C255="","Add record ID; ",IF(AND(OR(B255="Evidence",B255="Test"),IF(B255="Evidence",COUNTIF(EvidenceTable[Evidence ID],C255),COUNTIF(TestsTable[Test ID],C255))=0),"Unknown record for selected type; ",""))&amp;IF(D255="","Explain relevance and limits; ","")&amp;IF(AND(A255&lt;&gt;"",B255&lt;&gt;"",C255&lt;&gt;"",COUNTIFS(DecisionSupportLinks[Decision ID],A255,DecisionSupportLinks[Record type],B255,DecisionSupportLinks[Record ID],C255)&gt;1),"Duplicate reference; ","")&amp;IF(AND(C255&lt;&gt;"",OR(B255="Evidence",B255="Test"),IF(B255="Evidence",COUNTIF(EvidenceTable[Evidence ID],C255),COUNTIF(TestsTable[Test ID],C255))=1,COUNTIF(DecisionsTable[Decision ID],A255)=1),IF(IF(B255="Evidence",COUNTIFS(EvidenceTable[Evidence ID],C255,EvidenceTable[Claim ID],INDEX(DecisionsTable[Claim ID],MATCH(A255,DecisionsTable[Decision ID],0))),COUNTIFS(TestsTable[Test ID],C255,TestsTable[Claim ID],INDEX(DecisionsTable[Claim ID],MATCH(A255,DecisionsTable[Decision ID],0))))=0,"Record belongs to another claim; ",""),""))</f>
      </c>
      <c r="F255" s="32" t="str">
        <f>IF(OR(A255="",B255="",C255=""),"",COUNTIFS($A$217:A255,A255,$B$217:B255,B255,$C$217:C255,"&lt;&gt;"))</f>
      </c>
      <c r="G255" s="32" t="str">
        <f>IF(F255="","",A255&amp;"__"&amp;B255&amp;"__"&amp;F255)</f>
      </c>
      <c r="H255" s="32" t="str">
        <f>IF(F255="","",IF(F255=1,C255,INDEX($H$216:H254,MATCH(A255&amp;"__"&amp;B255&amp;"__"&amp;(F255-1),$G$216:G254,0))&amp;", "&amp;C255))</f>
      </c>
      <c r="I255" s="32" t="str">
        <f>IF(COUNTA(A255:D255)=0,"",IF(E255="",0,1))</f>
      </c>
    </row>
    <row r="256" ht="46" customHeight="1">
      <c r="A256" s="20"/>
      <c r="B256" s="20"/>
      <c r="C256" s="20"/>
      <c r="D256" s="20"/>
      <c r="E256" s="32" t="str">
        <f>IF(COUNTA(A256:D256)=0,"",IF(A256="","Add decision link; ",IF(AND(COUNTIF(DecisionsTable[Decision ID],A256)=0,A256&lt;&gt;'Review Summary'!$B$6),"Unknown decision; ",""))&amp;IF(B256="","Select record type; ",IF(AND(B256&lt;&gt;"Evidence",B256&lt;&gt;"Test"),"Choose Evidence or Test; ",""))&amp;IF(C256="","Add record ID; ",IF(AND(OR(B256="Evidence",B256="Test"),IF(B256="Evidence",COUNTIF(EvidenceTable[Evidence ID],C256),COUNTIF(TestsTable[Test ID],C256))=0),"Unknown record for selected type; ",""))&amp;IF(D256="","Explain relevance and limits; ","")&amp;IF(AND(A256&lt;&gt;"",B256&lt;&gt;"",C256&lt;&gt;"",COUNTIFS(DecisionSupportLinks[Decision ID],A256,DecisionSupportLinks[Record type],B256,DecisionSupportLinks[Record ID],C256)&gt;1),"Duplicate reference; ","")&amp;IF(AND(C256&lt;&gt;"",OR(B256="Evidence",B256="Test"),IF(B256="Evidence",COUNTIF(EvidenceTable[Evidence ID],C256),COUNTIF(TestsTable[Test ID],C256))=1,COUNTIF(DecisionsTable[Decision ID],A256)=1),IF(IF(B256="Evidence",COUNTIFS(EvidenceTable[Evidence ID],C256,EvidenceTable[Claim ID],INDEX(DecisionsTable[Claim ID],MATCH(A256,DecisionsTable[Decision ID],0))),COUNTIFS(TestsTable[Test ID],C256,TestsTable[Claim ID],INDEX(DecisionsTable[Claim ID],MATCH(A256,DecisionsTable[Decision ID],0))))=0,"Record belongs to another claim; ",""),""))</f>
      </c>
      <c r="F256" s="32" t="str">
        <f>IF(OR(A256="",B256="",C256=""),"",COUNTIFS($A$217:A256,A256,$B$217:B256,B256,$C$217:C256,"&lt;&gt;"))</f>
      </c>
      <c r="G256" s="32" t="str">
        <f>IF(F256="","",A256&amp;"__"&amp;B256&amp;"__"&amp;F256)</f>
      </c>
      <c r="H256" s="32" t="str">
        <f>IF(F256="","",IF(F256=1,C256,INDEX($H$216:H255,MATCH(A256&amp;"__"&amp;B256&amp;"__"&amp;(F256-1),$G$216:G255,0))&amp;", "&amp;C256))</f>
      </c>
      <c r="I256" s="32" t="str">
        <f>IF(COUNTA(A256:D256)=0,"",IF(E256="",0,1))</f>
      </c>
    </row>
    <row r="257" ht="46" customHeight="1">
      <c r="A257" s="20"/>
      <c r="B257" s="20"/>
      <c r="C257" s="20"/>
      <c r="D257" s="20"/>
      <c r="E257" s="32" t="str">
        <f>IF(COUNTA(A257:D257)=0,"",IF(A257="","Add decision link; ",IF(AND(COUNTIF(DecisionsTable[Decision ID],A257)=0,A257&lt;&gt;'Review Summary'!$B$6),"Unknown decision; ",""))&amp;IF(B257="","Select record type; ",IF(AND(B257&lt;&gt;"Evidence",B257&lt;&gt;"Test"),"Choose Evidence or Test; ",""))&amp;IF(C257="","Add record ID; ",IF(AND(OR(B257="Evidence",B257="Test"),IF(B257="Evidence",COUNTIF(EvidenceTable[Evidence ID],C257),COUNTIF(TestsTable[Test ID],C257))=0),"Unknown record for selected type; ",""))&amp;IF(D257="","Explain relevance and limits; ","")&amp;IF(AND(A257&lt;&gt;"",B257&lt;&gt;"",C257&lt;&gt;"",COUNTIFS(DecisionSupportLinks[Decision ID],A257,DecisionSupportLinks[Record type],B257,DecisionSupportLinks[Record ID],C257)&gt;1),"Duplicate reference; ","")&amp;IF(AND(C257&lt;&gt;"",OR(B257="Evidence",B257="Test"),IF(B257="Evidence",COUNTIF(EvidenceTable[Evidence ID],C257),COUNTIF(TestsTable[Test ID],C257))=1,COUNTIF(DecisionsTable[Decision ID],A257)=1),IF(IF(B257="Evidence",COUNTIFS(EvidenceTable[Evidence ID],C257,EvidenceTable[Claim ID],INDEX(DecisionsTable[Claim ID],MATCH(A257,DecisionsTable[Decision ID],0))),COUNTIFS(TestsTable[Test ID],C257,TestsTable[Claim ID],INDEX(DecisionsTable[Claim ID],MATCH(A257,DecisionsTable[Decision ID],0))))=0,"Record belongs to another claim; ",""),""))</f>
      </c>
      <c r="F257" s="32" t="str">
        <f>IF(OR(A257="",B257="",C257=""),"",COUNTIFS($A$217:A257,A257,$B$217:B257,B257,$C$217:C257,"&lt;&gt;"))</f>
      </c>
      <c r="G257" s="32" t="str">
        <f>IF(F257="","",A257&amp;"__"&amp;B257&amp;"__"&amp;F257)</f>
      </c>
      <c r="H257" s="32" t="str">
        <f>IF(F257="","",IF(F257=1,C257,INDEX($H$216:H256,MATCH(A257&amp;"__"&amp;B257&amp;"__"&amp;(F257-1),$G$216:G256,0))&amp;", "&amp;C257))</f>
      </c>
      <c r="I257" s="32" t="str">
        <f>IF(COUNTA(A257:D257)=0,"",IF(E257="",0,1))</f>
      </c>
    </row>
    <row r="258" ht="46" customHeight="1">
      <c r="A258" s="20"/>
      <c r="B258" s="20"/>
      <c r="C258" s="20"/>
      <c r="D258" s="20"/>
      <c r="E258" s="32" t="str">
        <f>IF(COUNTA(A258:D258)=0,"",IF(A258="","Add decision link; ",IF(AND(COUNTIF(DecisionsTable[Decision ID],A258)=0,A258&lt;&gt;'Review Summary'!$B$6),"Unknown decision; ",""))&amp;IF(B258="","Select record type; ",IF(AND(B258&lt;&gt;"Evidence",B258&lt;&gt;"Test"),"Choose Evidence or Test; ",""))&amp;IF(C258="","Add record ID; ",IF(AND(OR(B258="Evidence",B258="Test"),IF(B258="Evidence",COUNTIF(EvidenceTable[Evidence ID],C258),COUNTIF(TestsTable[Test ID],C258))=0),"Unknown record for selected type; ",""))&amp;IF(D258="","Explain relevance and limits; ","")&amp;IF(AND(A258&lt;&gt;"",B258&lt;&gt;"",C258&lt;&gt;"",COUNTIFS(DecisionSupportLinks[Decision ID],A258,DecisionSupportLinks[Record type],B258,DecisionSupportLinks[Record ID],C258)&gt;1),"Duplicate reference; ","")&amp;IF(AND(C258&lt;&gt;"",OR(B258="Evidence",B258="Test"),IF(B258="Evidence",COUNTIF(EvidenceTable[Evidence ID],C258),COUNTIF(TestsTable[Test ID],C258))=1,COUNTIF(DecisionsTable[Decision ID],A258)=1),IF(IF(B258="Evidence",COUNTIFS(EvidenceTable[Evidence ID],C258,EvidenceTable[Claim ID],INDEX(DecisionsTable[Claim ID],MATCH(A258,DecisionsTable[Decision ID],0))),COUNTIFS(TestsTable[Test ID],C258,TestsTable[Claim ID],INDEX(DecisionsTable[Claim ID],MATCH(A258,DecisionsTable[Decision ID],0))))=0,"Record belongs to another claim; ",""),""))</f>
      </c>
      <c r="F258" s="32" t="str">
        <f>IF(OR(A258="",B258="",C258=""),"",COUNTIFS($A$217:A258,A258,$B$217:B258,B258,$C$217:C258,"&lt;&gt;"))</f>
      </c>
      <c r="G258" s="32" t="str">
        <f>IF(F258="","",A258&amp;"__"&amp;B258&amp;"__"&amp;F258)</f>
      </c>
      <c r="H258" s="32" t="str">
        <f>IF(F258="","",IF(F258=1,C258,INDEX($H$216:H257,MATCH(A258&amp;"__"&amp;B258&amp;"__"&amp;(F258-1),$G$216:G257,0))&amp;", "&amp;C258))</f>
      </c>
      <c r="I258" s="32" t="str">
        <f>IF(COUNTA(A258:D258)=0,"",IF(E258="",0,1))</f>
      </c>
    </row>
    <row r="259" ht="46" customHeight="1">
      <c r="A259" s="20"/>
      <c r="B259" s="20"/>
      <c r="C259" s="20"/>
      <c r="D259" s="20"/>
      <c r="E259" s="32" t="str">
        <f>IF(COUNTA(A259:D259)=0,"",IF(A259="","Add decision link; ",IF(AND(COUNTIF(DecisionsTable[Decision ID],A259)=0,A259&lt;&gt;'Review Summary'!$B$6),"Unknown decision; ",""))&amp;IF(B259="","Select record type; ",IF(AND(B259&lt;&gt;"Evidence",B259&lt;&gt;"Test"),"Choose Evidence or Test; ",""))&amp;IF(C259="","Add record ID; ",IF(AND(OR(B259="Evidence",B259="Test"),IF(B259="Evidence",COUNTIF(EvidenceTable[Evidence ID],C259),COUNTIF(TestsTable[Test ID],C259))=0),"Unknown record for selected type; ",""))&amp;IF(D259="","Explain relevance and limits; ","")&amp;IF(AND(A259&lt;&gt;"",B259&lt;&gt;"",C259&lt;&gt;"",COUNTIFS(DecisionSupportLinks[Decision ID],A259,DecisionSupportLinks[Record type],B259,DecisionSupportLinks[Record ID],C259)&gt;1),"Duplicate reference; ","")&amp;IF(AND(C259&lt;&gt;"",OR(B259="Evidence",B259="Test"),IF(B259="Evidence",COUNTIF(EvidenceTable[Evidence ID],C259),COUNTIF(TestsTable[Test ID],C259))=1,COUNTIF(DecisionsTable[Decision ID],A259)=1),IF(IF(B259="Evidence",COUNTIFS(EvidenceTable[Evidence ID],C259,EvidenceTable[Claim ID],INDEX(DecisionsTable[Claim ID],MATCH(A259,DecisionsTable[Decision ID],0))),COUNTIFS(TestsTable[Test ID],C259,TestsTable[Claim ID],INDEX(DecisionsTable[Claim ID],MATCH(A259,DecisionsTable[Decision ID],0))))=0,"Record belongs to another claim; ",""),""))</f>
      </c>
      <c r="F259" s="32" t="str">
        <f>IF(OR(A259="",B259="",C259=""),"",COUNTIFS($A$217:A259,A259,$B$217:B259,B259,$C$217:C259,"&lt;&gt;"))</f>
      </c>
      <c r="G259" s="32" t="str">
        <f>IF(F259="","",A259&amp;"__"&amp;B259&amp;"__"&amp;F259)</f>
      </c>
      <c r="H259" s="32" t="str">
        <f>IF(F259="","",IF(F259=1,C259,INDEX($H$216:H258,MATCH(A259&amp;"__"&amp;B259&amp;"__"&amp;(F259-1),$G$216:G258,0))&amp;", "&amp;C259))</f>
      </c>
      <c r="I259" s="32" t="str">
        <f>IF(COUNTA(A259:D259)=0,"",IF(E259="",0,1))</f>
      </c>
    </row>
    <row r="260" ht="46" customHeight="1">
      <c r="A260" s="20"/>
      <c r="B260" s="20"/>
      <c r="C260" s="20"/>
      <c r="D260" s="20"/>
      <c r="E260" s="32" t="str">
        <f>IF(COUNTA(A260:D260)=0,"",IF(A260="","Add decision link; ",IF(AND(COUNTIF(DecisionsTable[Decision ID],A260)=0,A260&lt;&gt;'Review Summary'!$B$6),"Unknown decision; ",""))&amp;IF(B260="","Select record type; ",IF(AND(B260&lt;&gt;"Evidence",B260&lt;&gt;"Test"),"Choose Evidence or Test; ",""))&amp;IF(C260="","Add record ID; ",IF(AND(OR(B260="Evidence",B260="Test"),IF(B260="Evidence",COUNTIF(EvidenceTable[Evidence ID],C260),COUNTIF(TestsTable[Test ID],C260))=0),"Unknown record for selected type; ",""))&amp;IF(D260="","Explain relevance and limits; ","")&amp;IF(AND(A260&lt;&gt;"",B260&lt;&gt;"",C260&lt;&gt;"",COUNTIFS(DecisionSupportLinks[Decision ID],A260,DecisionSupportLinks[Record type],B260,DecisionSupportLinks[Record ID],C260)&gt;1),"Duplicate reference; ","")&amp;IF(AND(C260&lt;&gt;"",OR(B260="Evidence",B260="Test"),IF(B260="Evidence",COUNTIF(EvidenceTable[Evidence ID],C260),COUNTIF(TestsTable[Test ID],C260))=1,COUNTIF(DecisionsTable[Decision ID],A260)=1),IF(IF(B260="Evidence",COUNTIFS(EvidenceTable[Evidence ID],C260,EvidenceTable[Claim ID],INDEX(DecisionsTable[Claim ID],MATCH(A260,DecisionsTable[Decision ID],0))),COUNTIFS(TestsTable[Test ID],C260,TestsTable[Claim ID],INDEX(DecisionsTable[Claim ID],MATCH(A260,DecisionsTable[Decision ID],0))))=0,"Record belongs to another claim; ",""),""))</f>
      </c>
      <c r="F260" s="32" t="str">
        <f>IF(OR(A260="",B260="",C260=""),"",COUNTIFS($A$217:A260,A260,$B$217:B260,B260,$C$217:C260,"&lt;&gt;"))</f>
      </c>
      <c r="G260" s="32" t="str">
        <f>IF(F260="","",A260&amp;"__"&amp;B260&amp;"__"&amp;F260)</f>
      </c>
      <c r="H260" s="32" t="str">
        <f>IF(F260="","",IF(F260=1,C260,INDEX($H$216:H259,MATCH(A260&amp;"__"&amp;B260&amp;"__"&amp;(F260-1),$G$216:G259,0))&amp;", "&amp;C260))</f>
      </c>
      <c r="I260" s="32" t="str">
        <f>IF(COUNTA(A260:D260)=0,"",IF(E260="",0,1))</f>
      </c>
    </row>
    <row r="261" ht="46" customHeight="1">
      <c r="A261" s="20"/>
      <c r="B261" s="20"/>
      <c r="C261" s="20"/>
      <c r="D261" s="20"/>
      <c r="E261" s="32" t="str">
        <f>IF(COUNTA(A261:D261)=0,"",IF(A261="","Add decision link; ",IF(AND(COUNTIF(DecisionsTable[Decision ID],A261)=0,A261&lt;&gt;'Review Summary'!$B$6),"Unknown decision; ",""))&amp;IF(B261="","Select record type; ",IF(AND(B261&lt;&gt;"Evidence",B261&lt;&gt;"Test"),"Choose Evidence or Test; ",""))&amp;IF(C261="","Add record ID; ",IF(AND(OR(B261="Evidence",B261="Test"),IF(B261="Evidence",COUNTIF(EvidenceTable[Evidence ID],C261),COUNTIF(TestsTable[Test ID],C261))=0),"Unknown record for selected type; ",""))&amp;IF(D261="","Explain relevance and limits; ","")&amp;IF(AND(A261&lt;&gt;"",B261&lt;&gt;"",C261&lt;&gt;"",COUNTIFS(DecisionSupportLinks[Decision ID],A261,DecisionSupportLinks[Record type],B261,DecisionSupportLinks[Record ID],C261)&gt;1),"Duplicate reference; ","")&amp;IF(AND(C261&lt;&gt;"",OR(B261="Evidence",B261="Test"),IF(B261="Evidence",COUNTIF(EvidenceTable[Evidence ID],C261),COUNTIF(TestsTable[Test ID],C261))=1,COUNTIF(DecisionsTable[Decision ID],A261)=1),IF(IF(B261="Evidence",COUNTIFS(EvidenceTable[Evidence ID],C261,EvidenceTable[Claim ID],INDEX(DecisionsTable[Claim ID],MATCH(A261,DecisionsTable[Decision ID],0))),COUNTIFS(TestsTable[Test ID],C261,TestsTable[Claim ID],INDEX(DecisionsTable[Claim ID],MATCH(A261,DecisionsTable[Decision ID],0))))=0,"Record belongs to another claim; ",""),""))</f>
      </c>
      <c r="F261" s="32" t="str">
        <f>IF(OR(A261="",B261="",C261=""),"",COUNTIFS($A$217:A261,A261,$B$217:B261,B261,$C$217:C261,"&lt;&gt;"))</f>
      </c>
      <c r="G261" s="32" t="str">
        <f>IF(F261="","",A261&amp;"__"&amp;B261&amp;"__"&amp;F261)</f>
      </c>
      <c r="H261" s="32" t="str">
        <f>IF(F261="","",IF(F261=1,C261,INDEX($H$216:H260,MATCH(A261&amp;"__"&amp;B261&amp;"__"&amp;(F261-1),$G$216:G260,0))&amp;", "&amp;C261))</f>
      </c>
      <c r="I261" s="32" t="str">
        <f>IF(COUNTA(A261:D261)=0,"",IF(E261="",0,1))</f>
      </c>
    </row>
    <row r="262" ht="46" customHeight="1">
      <c r="A262" s="20"/>
      <c r="B262" s="20"/>
      <c r="C262" s="20"/>
      <c r="D262" s="20"/>
      <c r="E262" s="32" t="str">
        <f>IF(COUNTA(A262:D262)=0,"",IF(A262="","Add decision link; ",IF(AND(COUNTIF(DecisionsTable[Decision ID],A262)=0,A262&lt;&gt;'Review Summary'!$B$6),"Unknown decision; ",""))&amp;IF(B262="","Select record type; ",IF(AND(B262&lt;&gt;"Evidence",B262&lt;&gt;"Test"),"Choose Evidence or Test; ",""))&amp;IF(C262="","Add record ID; ",IF(AND(OR(B262="Evidence",B262="Test"),IF(B262="Evidence",COUNTIF(EvidenceTable[Evidence ID],C262),COUNTIF(TestsTable[Test ID],C262))=0),"Unknown record for selected type; ",""))&amp;IF(D262="","Explain relevance and limits; ","")&amp;IF(AND(A262&lt;&gt;"",B262&lt;&gt;"",C262&lt;&gt;"",COUNTIFS(DecisionSupportLinks[Decision ID],A262,DecisionSupportLinks[Record type],B262,DecisionSupportLinks[Record ID],C262)&gt;1),"Duplicate reference; ","")&amp;IF(AND(C262&lt;&gt;"",OR(B262="Evidence",B262="Test"),IF(B262="Evidence",COUNTIF(EvidenceTable[Evidence ID],C262),COUNTIF(TestsTable[Test ID],C262))=1,COUNTIF(DecisionsTable[Decision ID],A262)=1),IF(IF(B262="Evidence",COUNTIFS(EvidenceTable[Evidence ID],C262,EvidenceTable[Claim ID],INDEX(DecisionsTable[Claim ID],MATCH(A262,DecisionsTable[Decision ID],0))),COUNTIFS(TestsTable[Test ID],C262,TestsTable[Claim ID],INDEX(DecisionsTable[Claim ID],MATCH(A262,DecisionsTable[Decision ID],0))))=0,"Record belongs to another claim; ",""),""))</f>
      </c>
      <c r="F262" s="32" t="str">
        <f>IF(OR(A262="",B262="",C262=""),"",COUNTIFS($A$217:A262,A262,$B$217:B262,B262,$C$217:C262,"&lt;&gt;"))</f>
      </c>
      <c r="G262" s="32" t="str">
        <f>IF(F262="","",A262&amp;"__"&amp;B262&amp;"__"&amp;F262)</f>
      </c>
      <c r="H262" s="32" t="str">
        <f>IF(F262="","",IF(F262=1,C262,INDEX($H$216:H261,MATCH(A262&amp;"__"&amp;B262&amp;"__"&amp;(F262-1),$G$216:G261,0))&amp;", "&amp;C262))</f>
      </c>
      <c r="I262" s="32" t="str">
        <f>IF(COUNTA(A262:D262)=0,"",IF(E262="",0,1))</f>
      </c>
    </row>
    <row r="263" ht="46" customHeight="1">
      <c r="A263" s="20"/>
      <c r="B263" s="20"/>
      <c r="C263" s="20"/>
      <c r="D263" s="20"/>
      <c r="E263" s="32" t="str">
        <f>IF(COUNTA(A263:D263)=0,"",IF(A263="","Add decision link; ",IF(AND(COUNTIF(DecisionsTable[Decision ID],A263)=0,A263&lt;&gt;'Review Summary'!$B$6),"Unknown decision; ",""))&amp;IF(B263="","Select record type; ",IF(AND(B263&lt;&gt;"Evidence",B263&lt;&gt;"Test"),"Choose Evidence or Test; ",""))&amp;IF(C263="","Add record ID; ",IF(AND(OR(B263="Evidence",B263="Test"),IF(B263="Evidence",COUNTIF(EvidenceTable[Evidence ID],C263),COUNTIF(TestsTable[Test ID],C263))=0),"Unknown record for selected type; ",""))&amp;IF(D263="","Explain relevance and limits; ","")&amp;IF(AND(A263&lt;&gt;"",B263&lt;&gt;"",C263&lt;&gt;"",COUNTIFS(DecisionSupportLinks[Decision ID],A263,DecisionSupportLinks[Record type],B263,DecisionSupportLinks[Record ID],C263)&gt;1),"Duplicate reference; ","")&amp;IF(AND(C263&lt;&gt;"",OR(B263="Evidence",B263="Test"),IF(B263="Evidence",COUNTIF(EvidenceTable[Evidence ID],C263),COUNTIF(TestsTable[Test ID],C263))=1,COUNTIF(DecisionsTable[Decision ID],A263)=1),IF(IF(B263="Evidence",COUNTIFS(EvidenceTable[Evidence ID],C263,EvidenceTable[Claim ID],INDEX(DecisionsTable[Claim ID],MATCH(A263,DecisionsTable[Decision ID],0))),COUNTIFS(TestsTable[Test ID],C263,TestsTable[Claim ID],INDEX(DecisionsTable[Claim ID],MATCH(A263,DecisionsTable[Decision ID],0))))=0,"Record belongs to another claim; ",""),""))</f>
      </c>
      <c r="F263" s="32" t="str">
        <f>IF(OR(A263="",B263="",C263=""),"",COUNTIFS($A$217:A263,A263,$B$217:B263,B263,$C$217:C263,"&lt;&gt;"))</f>
      </c>
      <c r="G263" s="32" t="str">
        <f>IF(F263="","",A263&amp;"__"&amp;B263&amp;"__"&amp;F263)</f>
      </c>
      <c r="H263" s="32" t="str">
        <f>IF(F263="","",IF(F263=1,C263,INDEX($H$216:H262,MATCH(A263&amp;"__"&amp;B263&amp;"__"&amp;(F263-1),$G$216:G262,0))&amp;", "&amp;C263))</f>
      </c>
      <c r="I263" s="32" t="str">
        <f>IF(COUNTA(A263:D263)=0,"",IF(E263="",0,1))</f>
      </c>
    </row>
    <row r="264" ht="46" customHeight="1">
      <c r="A264" s="20"/>
      <c r="B264" s="20"/>
      <c r="C264" s="20"/>
      <c r="D264" s="20"/>
      <c r="E264" s="32" t="str">
        <f>IF(COUNTA(A264:D264)=0,"",IF(A264="","Add decision link; ",IF(AND(COUNTIF(DecisionsTable[Decision ID],A264)=0,A264&lt;&gt;'Review Summary'!$B$6),"Unknown decision; ",""))&amp;IF(B264="","Select record type; ",IF(AND(B264&lt;&gt;"Evidence",B264&lt;&gt;"Test"),"Choose Evidence or Test; ",""))&amp;IF(C264="","Add record ID; ",IF(AND(OR(B264="Evidence",B264="Test"),IF(B264="Evidence",COUNTIF(EvidenceTable[Evidence ID],C264),COUNTIF(TestsTable[Test ID],C264))=0),"Unknown record for selected type; ",""))&amp;IF(D264="","Explain relevance and limits; ","")&amp;IF(AND(A264&lt;&gt;"",B264&lt;&gt;"",C264&lt;&gt;"",COUNTIFS(DecisionSupportLinks[Decision ID],A264,DecisionSupportLinks[Record type],B264,DecisionSupportLinks[Record ID],C264)&gt;1),"Duplicate reference; ","")&amp;IF(AND(C264&lt;&gt;"",OR(B264="Evidence",B264="Test"),IF(B264="Evidence",COUNTIF(EvidenceTable[Evidence ID],C264),COUNTIF(TestsTable[Test ID],C264))=1,COUNTIF(DecisionsTable[Decision ID],A264)=1),IF(IF(B264="Evidence",COUNTIFS(EvidenceTable[Evidence ID],C264,EvidenceTable[Claim ID],INDEX(DecisionsTable[Claim ID],MATCH(A264,DecisionsTable[Decision ID],0))),COUNTIFS(TestsTable[Test ID],C264,TestsTable[Claim ID],INDEX(DecisionsTable[Claim ID],MATCH(A264,DecisionsTable[Decision ID],0))))=0,"Record belongs to another claim; ",""),""))</f>
      </c>
      <c r="F264" s="32" t="str">
        <f>IF(OR(A264="",B264="",C264=""),"",COUNTIFS($A$217:A264,A264,$B$217:B264,B264,$C$217:C264,"&lt;&gt;"))</f>
      </c>
      <c r="G264" s="32" t="str">
        <f>IF(F264="","",A264&amp;"__"&amp;B264&amp;"__"&amp;F264)</f>
      </c>
      <c r="H264" s="32" t="str">
        <f>IF(F264="","",IF(F264=1,C264,INDEX($H$216:H263,MATCH(A264&amp;"__"&amp;B264&amp;"__"&amp;(F264-1),$G$216:G263,0))&amp;", "&amp;C264))</f>
      </c>
      <c r="I264" s="32" t="str">
        <f>IF(COUNTA(A264:D264)=0,"",IF(E264="",0,1))</f>
      </c>
    </row>
    <row r="265" ht="46" customHeight="1">
      <c r="A265" s="20"/>
      <c r="B265" s="20"/>
      <c r="C265" s="20"/>
      <c r="D265" s="20"/>
      <c r="E265" s="32" t="str">
        <f>IF(COUNTA(A265:D265)=0,"",IF(A265="","Add decision link; ",IF(AND(COUNTIF(DecisionsTable[Decision ID],A265)=0,A265&lt;&gt;'Review Summary'!$B$6),"Unknown decision; ",""))&amp;IF(B265="","Select record type; ",IF(AND(B265&lt;&gt;"Evidence",B265&lt;&gt;"Test"),"Choose Evidence or Test; ",""))&amp;IF(C265="","Add record ID; ",IF(AND(OR(B265="Evidence",B265="Test"),IF(B265="Evidence",COUNTIF(EvidenceTable[Evidence ID],C265),COUNTIF(TestsTable[Test ID],C265))=0),"Unknown record for selected type; ",""))&amp;IF(D265="","Explain relevance and limits; ","")&amp;IF(AND(A265&lt;&gt;"",B265&lt;&gt;"",C265&lt;&gt;"",COUNTIFS(DecisionSupportLinks[Decision ID],A265,DecisionSupportLinks[Record type],B265,DecisionSupportLinks[Record ID],C265)&gt;1),"Duplicate reference; ","")&amp;IF(AND(C265&lt;&gt;"",OR(B265="Evidence",B265="Test"),IF(B265="Evidence",COUNTIF(EvidenceTable[Evidence ID],C265),COUNTIF(TestsTable[Test ID],C265))=1,COUNTIF(DecisionsTable[Decision ID],A265)=1),IF(IF(B265="Evidence",COUNTIFS(EvidenceTable[Evidence ID],C265,EvidenceTable[Claim ID],INDEX(DecisionsTable[Claim ID],MATCH(A265,DecisionsTable[Decision ID],0))),COUNTIFS(TestsTable[Test ID],C265,TestsTable[Claim ID],INDEX(DecisionsTable[Claim ID],MATCH(A265,DecisionsTable[Decision ID],0))))=0,"Record belongs to another claim; ",""),""))</f>
      </c>
      <c r="F265" s="32" t="str">
        <f>IF(OR(A265="",B265="",C265=""),"",COUNTIFS($A$217:A265,A265,$B$217:B265,B265,$C$217:C265,"&lt;&gt;"))</f>
      </c>
      <c r="G265" s="32" t="str">
        <f>IF(F265="","",A265&amp;"__"&amp;B265&amp;"__"&amp;F265)</f>
      </c>
      <c r="H265" s="32" t="str">
        <f>IF(F265="","",IF(F265=1,C265,INDEX($H$216:H264,MATCH(A265&amp;"__"&amp;B265&amp;"__"&amp;(F265-1),$G$216:G264,0))&amp;", "&amp;C265))</f>
      </c>
      <c r="I265" s="32" t="str">
        <f>IF(COUNTA(A265:D265)=0,"",IF(E265="",0,1))</f>
      </c>
    </row>
    <row r="266" ht="46" customHeight="1">
      <c r="A266" s="20"/>
      <c r="B266" s="20"/>
      <c r="C266" s="20"/>
      <c r="D266" s="20"/>
      <c r="E266" s="32" t="str">
        <f>IF(COUNTA(A266:D266)=0,"",IF(A266="","Add decision link; ",IF(AND(COUNTIF(DecisionsTable[Decision ID],A266)=0,A266&lt;&gt;'Review Summary'!$B$6),"Unknown decision; ",""))&amp;IF(B266="","Select record type; ",IF(AND(B266&lt;&gt;"Evidence",B266&lt;&gt;"Test"),"Choose Evidence or Test; ",""))&amp;IF(C266="","Add record ID; ",IF(AND(OR(B266="Evidence",B266="Test"),IF(B266="Evidence",COUNTIF(EvidenceTable[Evidence ID],C266),COUNTIF(TestsTable[Test ID],C266))=0),"Unknown record for selected type; ",""))&amp;IF(D266="","Explain relevance and limits; ","")&amp;IF(AND(A266&lt;&gt;"",B266&lt;&gt;"",C266&lt;&gt;"",COUNTIFS(DecisionSupportLinks[Decision ID],A266,DecisionSupportLinks[Record type],B266,DecisionSupportLinks[Record ID],C266)&gt;1),"Duplicate reference; ","")&amp;IF(AND(C266&lt;&gt;"",OR(B266="Evidence",B266="Test"),IF(B266="Evidence",COUNTIF(EvidenceTable[Evidence ID],C266),COUNTIF(TestsTable[Test ID],C266))=1,COUNTIF(DecisionsTable[Decision ID],A266)=1),IF(IF(B266="Evidence",COUNTIFS(EvidenceTable[Evidence ID],C266,EvidenceTable[Claim ID],INDEX(DecisionsTable[Claim ID],MATCH(A266,DecisionsTable[Decision ID],0))),COUNTIFS(TestsTable[Test ID],C266,TestsTable[Claim ID],INDEX(DecisionsTable[Claim ID],MATCH(A266,DecisionsTable[Decision ID],0))))=0,"Record belongs to another claim; ",""),""))</f>
      </c>
      <c r="F266" s="32" t="str">
        <f>IF(OR(A266="",B266="",C266=""),"",COUNTIFS($A$217:A266,A266,$B$217:B266,B266,$C$217:C266,"&lt;&gt;"))</f>
      </c>
      <c r="G266" s="32" t="str">
        <f>IF(F266="","",A266&amp;"__"&amp;B266&amp;"__"&amp;F266)</f>
      </c>
      <c r="H266" s="32" t="str">
        <f>IF(F266="","",IF(F266=1,C266,INDEX($H$216:H265,MATCH(A266&amp;"__"&amp;B266&amp;"__"&amp;(F266-1),$G$216:G265,0))&amp;", "&amp;C266))</f>
      </c>
      <c r="I266" s="32" t="str">
        <f>IF(COUNTA(A266:D266)=0,"",IF(E266="",0,1))</f>
      </c>
    </row>
    <row r="267" ht="46" customHeight="1">
      <c r="A267" s="20"/>
      <c r="B267" s="20"/>
      <c r="C267" s="20"/>
      <c r="D267" s="20"/>
      <c r="E267" s="32" t="str">
        <f>IF(COUNTA(A267:D267)=0,"",IF(A267="","Add decision link; ",IF(AND(COUNTIF(DecisionsTable[Decision ID],A267)=0,A267&lt;&gt;'Review Summary'!$B$6),"Unknown decision; ",""))&amp;IF(B267="","Select record type; ",IF(AND(B267&lt;&gt;"Evidence",B267&lt;&gt;"Test"),"Choose Evidence or Test; ",""))&amp;IF(C267="","Add record ID; ",IF(AND(OR(B267="Evidence",B267="Test"),IF(B267="Evidence",COUNTIF(EvidenceTable[Evidence ID],C267),COUNTIF(TestsTable[Test ID],C267))=0),"Unknown record for selected type; ",""))&amp;IF(D267="","Explain relevance and limits; ","")&amp;IF(AND(A267&lt;&gt;"",B267&lt;&gt;"",C267&lt;&gt;"",COUNTIFS(DecisionSupportLinks[Decision ID],A267,DecisionSupportLinks[Record type],B267,DecisionSupportLinks[Record ID],C267)&gt;1),"Duplicate reference; ","")&amp;IF(AND(C267&lt;&gt;"",OR(B267="Evidence",B267="Test"),IF(B267="Evidence",COUNTIF(EvidenceTable[Evidence ID],C267),COUNTIF(TestsTable[Test ID],C267))=1,COUNTIF(DecisionsTable[Decision ID],A267)=1),IF(IF(B267="Evidence",COUNTIFS(EvidenceTable[Evidence ID],C267,EvidenceTable[Claim ID],INDEX(DecisionsTable[Claim ID],MATCH(A267,DecisionsTable[Decision ID],0))),COUNTIFS(TestsTable[Test ID],C267,TestsTable[Claim ID],INDEX(DecisionsTable[Claim ID],MATCH(A267,DecisionsTable[Decision ID],0))))=0,"Record belongs to another claim; ",""),""))</f>
      </c>
      <c r="F267" s="32" t="str">
        <f>IF(OR(A267="",B267="",C267=""),"",COUNTIFS($A$217:A267,A267,$B$217:B267,B267,$C$217:C267,"&lt;&gt;"))</f>
      </c>
      <c r="G267" s="32" t="str">
        <f>IF(F267="","",A267&amp;"__"&amp;B267&amp;"__"&amp;F267)</f>
      </c>
      <c r="H267" s="32" t="str">
        <f>IF(F267="","",IF(F267=1,C267,INDEX($H$216:H266,MATCH(A267&amp;"__"&amp;B267&amp;"__"&amp;(F267-1),$G$216:G266,0))&amp;", "&amp;C267))</f>
      </c>
      <c r="I267" s="32" t="str">
        <f>IF(COUNTA(A267:D267)=0,"",IF(E267="",0,1))</f>
      </c>
    </row>
    <row r="268" ht="46" customHeight="1">
      <c r="A268" s="20"/>
      <c r="B268" s="20"/>
      <c r="C268" s="20"/>
      <c r="D268" s="20"/>
      <c r="E268" s="32" t="str">
        <f>IF(COUNTA(A268:D268)=0,"",IF(A268="","Add decision link; ",IF(AND(COUNTIF(DecisionsTable[Decision ID],A268)=0,A268&lt;&gt;'Review Summary'!$B$6),"Unknown decision; ",""))&amp;IF(B268="","Select record type; ",IF(AND(B268&lt;&gt;"Evidence",B268&lt;&gt;"Test"),"Choose Evidence or Test; ",""))&amp;IF(C268="","Add record ID; ",IF(AND(OR(B268="Evidence",B268="Test"),IF(B268="Evidence",COUNTIF(EvidenceTable[Evidence ID],C268),COUNTIF(TestsTable[Test ID],C268))=0),"Unknown record for selected type; ",""))&amp;IF(D268="","Explain relevance and limits; ","")&amp;IF(AND(A268&lt;&gt;"",B268&lt;&gt;"",C268&lt;&gt;"",COUNTIFS(DecisionSupportLinks[Decision ID],A268,DecisionSupportLinks[Record type],B268,DecisionSupportLinks[Record ID],C268)&gt;1),"Duplicate reference; ","")&amp;IF(AND(C268&lt;&gt;"",OR(B268="Evidence",B268="Test"),IF(B268="Evidence",COUNTIF(EvidenceTable[Evidence ID],C268),COUNTIF(TestsTable[Test ID],C268))=1,COUNTIF(DecisionsTable[Decision ID],A268)=1),IF(IF(B268="Evidence",COUNTIFS(EvidenceTable[Evidence ID],C268,EvidenceTable[Claim ID],INDEX(DecisionsTable[Claim ID],MATCH(A268,DecisionsTable[Decision ID],0))),COUNTIFS(TestsTable[Test ID],C268,TestsTable[Claim ID],INDEX(DecisionsTable[Claim ID],MATCH(A268,DecisionsTable[Decision ID],0))))=0,"Record belongs to another claim; ",""),""))</f>
      </c>
      <c r="F268" s="32" t="str">
        <f>IF(OR(A268="",B268="",C268=""),"",COUNTIFS($A$217:A268,A268,$B$217:B268,B268,$C$217:C268,"&lt;&gt;"))</f>
      </c>
      <c r="G268" s="32" t="str">
        <f>IF(F268="","",A268&amp;"__"&amp;B268&amp;"__"&amp;F268)</f>
      </c>
      <c r="H268" s="32" t="str">
        <f>IF(F268="","",IF(F268=1,C268,INDEX($H$216:H267,MATCH(A268&amp;"__"&amp;B268&amp;"__"&amp;(F268-1),$G$216:G267,0))&amp;", "&amp;C268))</f>
      </c>
      <c r="I268" s="32" t="str">
        <f>IF(COUNTA(A268:D268)=0,"",IF(E268="",0,1))</f>
      </c>
    </row>
    <row r="269" ht="46" customHeight="1">
      <c r="A269" s="20"/>
      <c r="B269" s="20"/>
      <c r="C269" s="20"/>
      <c r="D269" s="20"/>
      <c r="E269" s="32" t="str">
        <f>IF(COUNTA(A269:D269)=0,"",IF(A269="","Add decision link; ",IF(AND(COUNTIF(DecisionsTable[Decision ID],A269)=0,A269&lt;&gt;'Review Summary'!$B$6),"Unknown decision; ",""))&amp;IF(B269="","Select record type; ",IF(AND(B269&lt;&gt;"Evidence",B269&lt;&gt;"Test"),"Choose Evidence or Test; ",""))&amp;IF(C269="","Add record ID; ",IF(AND(OR(B269="Evidence",B269="Test"),IF(B269="Evidence",COUNTIF(EvidenceTable[Evidence ID],C269),COUNTIF(TestsTable[Test ID],C269))=0),"Unknown record for selected type; ",""))&amp;IF(D269="","Explain relevance and limits; ","")&amp;IF(AND(A269&lt;&gt;"",B269&lt;&gt;"",C269&lt;&gt;"",COUNTIFS(DecisionSupportLinks[Decision ID],A269,DecisionSupportLinks[Record type],B269,DecisionSupportLinks[Record ID],C269)&gt;1),"Duplicate reference; ","")&amp;IF(AND(C269&lt;&gt;"",OR(B269="Evidence",B269="Test"),IF(B269="Evidence",COUNTIF(EvidenceTable[Evidence ID],C269),COUNTIF(TestsTable[Test ID],C269))=1,COUNTIF(DecisionsTable[Decision ID],A269)=1),IF(IF(B269="Evidence",COUNTIFS(EvidenceTable[Evidence ID],C269,EvidenceTable[Claim ID],INDEX(DecisionsTable[Claim ID],MATCH(A269,DecisionsTable[Decision ID],0))),COUNTIFS(TestsTable[Test ID],C269,TestsTable[Claim ID],INDEX(DecisionsTable[Claim ID],MATCH(A269,DecisionsTable[Decision ID],0))))=0,"Record belongs to another claim; ",""),""))</f>
      </c>
      <c r="F269" s="32" t="str">
        <f>IF(OR(A269="",B269="",C269=""),"",COUNTIFS($A$217:A269,A269,$B$217:B269,B269,$C$217:C269,"&lt;&gt;"))</f>
      </c>
      <c r="G269" s="32" t="str">
        <f>IF(F269="","",A269&amp;"__"&amp;B269&amp;"__"&amp;F269)</f>
      </c>
      <c r="H269" s="32" t="str">
        <f>IF(F269="","",IF(F269=1,C269,INDEX($H$216:H268,MATCH(A269&amp;"__"&amp;B269&amp;"__"&amp;(F269-1),$G$216:G268,0))&amp;", "&amp;C269))</f>
      </c>
      <c r="I269" s="32" t="str">
        <f>IF(COUNTA(A269:D269)=0,"",IF(E269="",0,1))</f>
      </c>
    </row>
    <row r="270" ht="46" customHeight="1">
      <c r="A270" s="20"/>
      <c r="B270" s="20"/>
      <c r="C270" s="20"/>
      <c r="D270" s="20"/>
      <c r="E270" s="32" t="str">
        <f>IF(COUNTA(A270:D270)=0,"",IF(A270="","Add decision link; ",IF(AND(COUNTIF(DecisionsTable[Decision ID],A270)=0,A270&lt;&gt;'Review Summary'!$B$6),"Unknown decision; ",""))&amp;IF(B270="","Select record type; ",IF(AND(B270&lt;&gt;"Evidence",B270&lt;&gt;"Test"),"Choose Evidence or Test; ",""))&amp;IF(C270="","Add record ID; ",IF(AND(OR(B270="Evidence",B270="Test"),IF(B270="Evidence",COUNTIF(EvidenceTable[Evidence ID],C270),COUNTIF(TestsTable[Test ID],C270))=0),"Unknown record for selected type; ",""))&amp;IF(D270="","Explain relevance and limits; ","")&amp;IF(AND(A270&lt;&gt;"",B270&lt;&gt;"",C270&lt;&gt;"",COUNTIFS(DecisionSupportLinks[Decision ID],A270,DecisionSupportLinks[Record type],B270,DecisionSupportLinks[Record ID],C270)&gt;1),"Duplicate reference; ","")&amp;IF(AND(C270&lt;&gt;"",OR(B270="Evidence",B270="Test"),IF(B270="Evidence",COUNTIF(EvidenceTable[Evidence ID],C270),COUNTIF(TestsTable[Test ID],C270))=1,COUNTIF(DecisionsTable[Decision ID],A270)=1),IF(IF(B270="Evidence",COUNTIFS(EvidenceTable[Evidence ID],C270,EvidenceTable[Claim ID],INDEX(DecisionsTable[Claim ID],MATCH(A270,DecisionsTable[Decision ID],0))),COUNTIFS(TestsTable[Test ID],C270,TestsTable[Claim ID],INDEX(DecisionsTable[Claim ID],MATCH(A270,DecisionsTable[Decision ID],0))))=0,"Record belongs to another claim; ",""),""))</f>
      </c>
      <c r="F270" s="32" t="str">
        <f>IF(OR(A270="",B270="",C270=""),"",COUNTIFS($A$217:A270,A270,$B$217:B270,B270,$C$217:C270,"&lt;&gt;"))</f>
      </c>
      <c r="G270" s="32" t="str">
        <f>IF(F270="","",A270&amp;"__"&amp;B270&amp;"__"&amp;F270)</f>
      </c>
      <c r="H270" s="32" t="str">
        <f>IF(F270="","",IF(F270=1,C270,INDEX($H$216:H269,MATCH(A270&amp;"__"&amp;B270&amp;"__"&amp;(F270-1),$G$216:G269,0))&amp;", "&amp;C270))</f>
      </c>
      <c r="I270" s="32" t="str">
        <f>IF(COUNTA(A270:D270)=0,"",IF(E270="",0,1))</f>
      </c>
    </row>
    <row r="271" ht="46" customHeight="1">
      <c r="A271" s="20"/>
      <c r="B271" s="20"/>
      <c r="C271" s="20"/>
      <c r="D271" s="20"/>
      <c r="E271" s="32" t="str">
        <f>IF(COUNTA(A271:D271)=0,"",IF(A271="","Add decision link; ",IF(AND(COUNTIF(DecisionsTable[Decision ID],A271)=0,A271&lt;&gt;'Review Summary'!$B$6),"Unknown decision; ",""))&amp;IF(B271="","Select record type; ",IF(AND(B271&lt;&gt;"Evidence",B271&lt;&gt;"Test"),"Choose Evidence or Test; ",""))&amp;IF(C271="","Add record ID; ",IF(AND(OR(B271="Evidence",B271="Test"),IF(B271="Evidence",COUNTIF(EvidenceTable[Evidence ID],C271),COUNTIF(TestsTable[Test ID],C271))=0),"Unknown record for selected type; ",""))&amp;IF(D271="","Explain relevance and limits; ","")&amp;IF(AND(A271&lt;&gt;"",B271&lt;&gt;"",C271&lt;&gt;"",COUNTIFS(DecisionSupportLinks[Decision ID],A271,DecisionSupportLinks[Record type],B271,DecisionSupportLinks[Record ID],C271)&gt;1),"Duplicate reference; ","")&amp;IF(AND(C271&lt;&gt;"",OR(B271="Evidence",B271="Test"),IF(B271="Evidence",COUNTIF(EvidenceTable[Evidence ID],C271),COUNTIF(TestsTable[Test ID],C271))=1,COUNTIF(DecisionsTable[Decision ID],A271)=1),IF(IF(B271="Evidence",COUNTIFS(EvidenceTable[Evidence ID],C271,EvidenceTable[Claim ID],INDEX(DecisionsTable[Claim ID],MATCH(A271,DecisionsTable[Decision ID],0))),COUNTIFS(TestsTable[Test ID],C271,TestsTable[Claim ID],INDEX(DecisionsTable[Claim ID],MATCH(A271,DecisionsTable[Decision ID],0))))=0,"Record belongs to another claim; ",""),""))</f>
      </c>
      <c r="F271" s="32" t="str">
        <f>IF(OR(A271="",B271="",C271=""),"",COUNTIFS($A$217:A271,A271,$B$217:B271,B271,$C$217:C271,"&lt;&gt;"))</f>
      </c>
      <c r="G271" s="32" t="str">
        <f>IF(F271="","",A271&amp;"__"&amp;B271&amp;"__"&amp;F271)</f>
      </c>
      <c r="H271" s="32" t="str">
        <f>IF(F271="","",IF(F271=1,C271,INDEX($H$216:H270,MATCH(A271&amp;"__"&amp;B271&amp;"__"&amp;(F271-1),$G$216:G270,0))&amp;", "&amp;C271))</f>
      </c>
      <c r="I271" s="32" t="str">
        <f>IF(COUNTA(A271:D271)=0,"",IF(E271="",0,1))</f>
      </c>
    </row>
    <row r="272" ht="46" customHeight="1">
      <c r="A272" s="20"/>
      <c r="B272" s="20"/>
      <c r="C272" s="20"/>
      <c r="D272" s="20"/>
      <c r="E272" s="32" t="str">
        <f>IF(COUNTA(A272:D272)=0,"",IF(A272="","Add decision link; ",IF(AND(COUNTIF(DecisionsTable[Decision ID],A272)=0,A272&lt;&gt;'Review Summary'!$B$6),"Unknown decision; ",""))&amp;IF(B272="","Select record type; ",IF(AND(B272&lt;&gt;"Evidence",B272&lt;&gt;"Test"),"Choose Evidence or Test; ",""))&amp;IF(C272="","Add record ID; ",IF(AND(OR(B272="Evidence",B272="Test"),IF(B272="Evidence",COUNTIF(EvidenceTable[Evidence ID],C272),COUNTIF(TestsTable[Test ID],C272))=0),"Unknown record for selected type; ",""))&amp;IF(D272="","Explain relevance and limits; ","")&amp;IF(AND(A272&lt;&gt;"",B272&lt;&gt;"",C272&lt;&gt;"",COUNTIFS(DecisionSupportLinks[Decision ID],A272,DecisionSupportLinks[Record type],B272,DecisionSupportLinks[Record ID],C272)&gt;1),"Duplicate reference; ","")&amp;IF(AND(C272&lt;&gt;"",OR(B272="Evidence",B272="Test"),IF(B272="Evidence",COUNTIF(EvidenceTable[Evidence ID],C272),COUNTIF(TestsTable[Test ID],C272))=1,COUNTIF(DecisionsTable[Decision ID],A272)=1),IF(IF(B272="Evidence",COUNTIFS(EvidenceTable[Evidence ID],C272,EvidenceTable[Claim ID],INDEX(DecisionsTable[Claim ID],MATCH(A272,DecisionsTable[Decision ID],0))),COUNTIFS(TestsTable[Test ID],C272,TestsTable[Claim ID],INDEX(DecisionsTable[Claim ID],MATCH(A272,DecisionsTable[Decision ID],0))))=0,"Record belongs to another claim; ",""),""))</f>
      </c>
      <c r="F272" s="32" t="str">
        <f>IF(OR(A272="",B272="",C272=""),"",COUNTIFS($A$217:A272,A272,$B$217:B272,B272,$C$217:C272,"&lt;&gt;"))</f>
      </c>
      <c r="G272" s="32" t="str">
        <f>IF(F272="","",A272&amp;"__"&amp;B272&amp;"__"&amp;F272)</f>
      </c>
      <c r="H272" s="32" t="str">
        <f>IF(F272="","",IF(F272=1,C272,INDEX($H$216:H271,MATCH(A272&amp;"__"&amp;B272&amp;"__"&amp;(F272-1),$G$216:G271,0))&amp;", "&amp;C272))</f>
      </c>
      <c r="I272" s="32" t="str">
        <f>IF(COUNTA(A272:D272)=0,"",IF(E272="",0,1))</f>
      </c>
    </row>
    <row r="273" ht="46" customHeight="1">
      <c r="A273" s="20"/>
      <c r="B273" s="20"/>
      <c r="C273" s="20"/>
      <c r="D273" s="20"/>
      <c r="E273" s="32" t="str">
        <f>IF(COUNTA(A273:D273)=0,"",IF(A273="","Add decision link; ",IF(AND(COUNTIF(DecisionsTable[Decision ID],A273)=0,A273&lt;&gt;'Review Summary'!$B$6),"Unknown decision; ",""))&amp;IF(B273="","Select record type; ",IF(AND(B273&lt;&gt;"Evidence",B273&lt;&gt;"Test"),"Choose Evidence or Test; ",""))&amp;IF(C273="","Add record ID; ",IF(AND(OR(B273="Evidence",B273="Test"),IF(B273="Evidence",COUNTIF(EvidenceTable[Evidence ID],C273),COUNTIF(TestsTable[Test ID],C273))=0),"Unknown record for selected type; ",""))&amp;IF(D273="","Explain relevance and limits; ","")&amp;IF(AND(A273&lt;&gt;"",B273&lt;&gt;"",C273&lt;&gt;"",COUNTIFS(DecisionSupportLinks[Decision ID],A273,DecisionSupportLinks[Record type],B273,DecisionSupportLinks[Record ID],C273)&gt;1),"Duplicate reference; ","")&amp;IF(AND(C273&lt;&gt;"",OR(B273="Evidence",B273="Test"),IF(B273="Evidence",COUNTIF(EvidenceTable[Evidence ID],C273),COUNTIF(TestsTable[Test ID],C273))=1,COUNTIF(DecisionsTable[Decision ID],A273)=1),IF(IF(B273="Evidence",COUNTIFS(EvidenceTable[Evidence ID],C273,EvidenceTable[Claim ID],INDEX(DecisionsTable[Claim ID],MATCH(A273,DecisionsTable[Decision ID],0))),COUNTIFS(TestsTable[Test ID],C273,TestsTable[Claim ID],INDEX(DecisionsTable[Claim ID],MATCH(A273,DecisionsTable[Decision ID],0))))=0,"Record belongs to another claim; ",""),""))</f>
      </c>
      <c r="F273" s="32" t="str">
        <f>IF(OR(A273="",B273="",C273=""),"",COUNTIFS($A$217:A273,A273,$B$217:B273,B273,$C$217:C273,"&lt;&gt;"))</f>
      </c>
      <c r="G273" s="32" t="str">
        <f>IF(F273="","",A273&amp;"__"&amp;B273&amp;"__"&amp;F273)</f>
      </c>
      <c r="H273" s="32" t="str">
        <f>IF(F273="","",IF(F273=1,C273,INDEX($H$216:H272,MATCH(A273&amp;"__"&amp;B273&amp;"__"&amp;(F273-1),$G$216:G272,0))&amp;", "&amp;C273))</f>
      </c>
      <c r="I273" s="32" t="str">
        <f>IF(COUNTA(A273:D273)=0,"",IF(E273="",0,1))</f>
      </c>
    </row>
    <row r="274" ht="46" customHeight="1">
      <c r="A274" s="20"/>
      <c r="B274" s="20"/>
      <c r="C274" s="20"/>
      <c r="D274" s="20"/>
      <c r="E274" s="32" t="str">
        <f>IF(COUNTA(A274:D274)=0,"",IF(A274="","Add decision link; ",IF(AND(COUNTIF(DecisionsTable[Decision ID],A274)=0,A274&lt;&gt;'Review Summary'!$B$6),"Unknown decision; ",""))&amp;IF(B274="","Select record type; ",IF(AND(B274&lt;&gt;"Evidence",B274&lt;&gt;"Test"),"Choose Evidence or Test; ",""))&amp;IF(C274="","Add record ID; ",IF(AND(OR(B274="Evidence",B274="Test"),IF(B274="Evidence",COUNTIF(EvidenceTable[Evidence ID],C274),COUNTIF(TestsTable[Test ID],C274))=0),"Unknown record for selected type; ",""))&amp;IF(D274="","Explain relevance and limits; ","")&amp;IF(AND(A274&lt;&gt;"",B274&lt;&gt;"",C274&lt;&gt;"",COUNTIFS(DecisionSupportLinks[Decision ID],A274,DecisionSupportLinks[Record type],B274,DecisionSupportLinks[Record ID],C274)&gt;1),"Duplicate reference; ","")&amp;IF(AND(C274&lt;&gt;"",OR(B274="Evidence",B274="Test"),IF(B274="Evidence",COUNTIF(EvidenceTable[Evidence ID],C274),COUNTIF(TestsTable[Test ID],C274))=1,COUNTIF(DecisionsTable[Decision ID],A274)=1),IF(IF(B274="Evidence",COUNTIFS(EvidenceTable[Evidence ID],C274,EvidenceTable[Claim ID],INDEX(DecisionsTable[Claim ID],MATCH(A274,DecisionsTable[Decision ID],0))),COUNTIFS(TestsTable[Test ID],C274,TestsTable[Claim ID],INDEX(DecisionsTable[Claim ID],MATCH(A274,DecisionsTable[Decision ID],0))))=0,"Record belongs to another claim; ",""),""))</f>
      </c>
      <c r="F274" s="32" t="str">
        <f>IF(OR(A274="",B274="",C274=""),"",COUNTIFS($A$217:A274,A274,$B$217:B274,B274,$C$217:C274,"&lt;&gt;"))</f>
      </c>
      <c r="G274" s="32" t="str">
        <f>IF(F274="","",A274&amp;"__"&amp;B274&amp;"__"&amp;F274)</f>
      </c>
      <c r="H274" s="32" t="str">
        <f>IF(F274="","",IF(F274=1,C274,INDEX($H$216:H273,MATCH(A274&amp;"__"&amp;B274&amp;"__"&amp;(F274-1),$G$216:G273,0))&amp;", "&amp;C274))</f>
      </c>
      <c r="I274" s="32" t="str">
        <f>IF(COUNTA(A274:D274)=0,"",IF(E274="",0,1))</f>
      </c>
    </row>
    <row r="275" ht="46" customHeight="1">
      <c r="A275" s="20"/>
      <c r="B275" s="20"/>
      <c r="C275" s="20"/>
      <c r="D275" s="20"/>
      <c r="E275" s="32" t="str">
        <f>IF(COUNTA(A275:D275)=0,"",IF(A275="","Add decision link; ",IF(AND(COUNTIF(DecisionsTable[Decision ID],A275)=0,A275&lt;&gt;'Review Summary'!$B$6),"Unknown decision; ",""))&amp;IF(B275="","Select record type; ",IF(AND(B275&lt;&gt;"Evidence",B275&lt;&gt;"Test"),"Choose Evidence or Test; ",""))&amp;IF(C275="","Add record ID; ",IF(AND(OR(B275="Evidence",B275="Test"),IF(B275="Evidence",COUNTIF(EvidenceTable[Evidence ID],C275),COUNTIF(TestsTable[Test ID],C275))=0),"Unknown record for selected type; ",""))&amp;IF(D275="","Explain relevance and limits; ","")&amp;IF(AND(A275&lt;&gt;"",B275&lt;&gt;"",C275&lt;&gt;"",COUNTIFS(DecisionSupportLinks[Decision ID],A275,DecisionSupportLinks[Record type],B275,DecisionSupportLinks[Record ID],C275)&gt;1),"Duplicate reference; ","")&amp;IF(AND(C275&lt;&gt;"",OR(B275="Evidence",B275="Test"),IF(B275="Evidence",COUNTIF(EvidenceTable[Evidence ID],C275),COUNTIF(TestsTable[Test ID],C275))=1,COUNTIF(DecisionsTable[Decision ID],A275)=1),IF(IF(B275="Evidence",COUNTIFS(EvidenceTable[Evidence ID],C275,EvidenceTable[Claim ID],INDEX(DecisionsTable[Claim ID],MATCH(A275,DecisionsTable[Decision ID],0))),COUNTIFS(TestsTable[Test ID],C275,TestsTable[Claim ID],INDEX(DecisionsTable[Claim ID],MATCH(A275,DecisionsTable[Decision ID],0))))=0,"Record belongs to another claim; ",""),""))</f>
      </c>
      <c r="F275" s="32" t="str">
        <f>IF(OR(A275="",B275="",C275=""),"",COUNTIFS($A$217:A275,A275,$B$217:B275,B275,$C$217:C275,"&lt;&gt;"))</f>
      </c>
      <c r="G275" s="32" t="str">
        <f>IF(F275="","",A275&amp;"__"&amp;B275&amp;"__"&amp;F275)</f>
      </c>
      <c r="H275" s="32" t="str">
        <f>IF(F275="","",IF(F275=1,C275,INDEX($H$216:H274,MATCH(A275&amp;"__"&amp;B275&amp;"__"&amp;(F275-1),$G$216:G274,0))&amp;", "&amp;C275))</f>
      </c>
      <c r="I275" s="32" t="str">
        <f>IF(COUNTA(A275:D275)=0,"",IF(E275="",0,1))</f>
      </c>
    </row>
    <row r="276" ht="46" customHeight="1">
      <c r="A276" s="20"/>
      <c r="B276" s="20"/>
      <c r="C276" s="20"/>
      <c r="D276" s="20"/>
      <c r="E276" s="32" t="str">
        <f>IF(COUNTA(A276:D276)=0,"",IF(A276="","Add decision link; ",IF(AND(COUNTIF(DecisionsTable[Decision ID],A276)=0,A276&lt;&gt;'Review Summary'!$B$6),"Unknown decision; ",""))&amp;IF(B276="","Select record type; ",IF(AND(B276&lt;&gt;"Evidence",B276&lt;&gt;"Test"),"Choose Evidence or Test; ",""))&amp;IF(C276="","Add record ID; ",IF(AND(OR(B276="Evidence",B276="Test"),IF(B276="Evidence",COUNTIF(EvidenceTable[Evidence ID],C276),COUNTIF(TestsTable[Test ID],C276))=0),"Unknown record for selected type; ",""))&amp;IF(D276="","Explain relevance and limits; ","")&amp;IF(AND(A276&lt;&gt;"",B276&lt;&gt;"",C276&lt;&gt;"",COUNTIFS(DecisionSupportLinks[Decision ID],A276,DecisionSupportLinks[Record type],B276,DecisionSupportLinks[Record ID],C276)&gt;1),"Duplicate reference; ","")&amp;IF(AND(C276&lt;&gt;"",OR(B276="Evidence",B276="Test"),IF(B276="Evidence",COUNTIF(EvidenceTable[Evidence ID],C276),COUNTIF(TestsTable[Test ID],C276))=1,COUNTIF(DecisionsTable[Decision ID],A276)=1),IF(IF(B276="Evidence",COUNTIFS(EvidenceTable[Evidence ID],C276,EvidenceTable[Claim ID],INDEX(DecisionsTable[Claim ID],MATCH(A276,DecisionsTable[Decision ID],0))),COUNTIFS(TestsTable[Test ID],C276,TestsTable[Claim ID],INDEX(DecisionsTable[Claim ID],MATCH(A276,DecisionsTable[Decision ID],0))))=0,"Record belongs to another claim; ",""),""))</f>
      </c>
      <c r="F276" s="32" t="str">
        <f>IF(OR(A276="",B276="",C276=""),"",COUNTIFS($A$217:A276,A276,$B$217:B276,B276,$C$217:C276,"&lt;&gt;"))</f>
      </c>
      <c r="G276" s="32" t="str">
        <f>IF(F276="","",A276&amp;"__"&amp;B276&amp;"__"&amp;F276)</f>
      </c>
      <c r="H276" s="32" t="str">
        <f>IF(F276="","",IF(F276=1,C276,INDEX($H$216:H275,MATCH(A276&amp;"__"&amp;B276&amp;"__"&amp;(F276-1),$G$216:G275,0))&amp;", "&amp;C276))</f>
      </c>
      <c r="I276" s="32" t="str">
        <f>IF(COUNTA(A276:D276)=0,"",IF(E276="",0,1))</f>
      </c>
    </row>
    <row r="277" ht="46" customHeight="1">
      <c r="A277" s="20"/>
      <c r="B277" s="20"/>
      <c r="C277" s="20"/>
      <c r="D277" s="20"/>
      <c r="E277" s="32" t="str">
        <f>IF(COUNTA(A277:D277)=0,"",IF(A277="","Add decision link; ",IF(AND(COUNTIF(DecisionsTable[Decision ID],A277)=0,A277&lt;&gt;'Review Summary'!$B$6),"Unknown decision; ",""))&amp;IF(B277="","Select record type; ",IF(AND(B277&lt;&gt;"Evidence",B277&lt;&gt;"Test"),"Choose Evidence or Test; ",""))&amp;IF(C277="","Add record ID; ",IF(AND(OR(B277="Evidence",B277="Test"),IF(B277="Evidence",COUNTIF(EvidenceTable[Evidence ID],C277),COUNTIF(TestsTable[Test ID],C277))=0),"Unknown record for selected type; ",""))&amp;IF(D277="","Explain relevance and limits; ","")&amp;IF(AND(A277&lt;&gt;"",B277&lt;&gt;"",C277&lt;&gt;"",COUNTIFS(DecisionSupportLinks[Decision ID],A277,DecisionSupportLinks[Record type],B277,DecisionSupportLinks[Record ID],C277)&gt;1),"Duplicate reference; ","")&amp;IF(AND(C277&lt;&gt;"",OR(B277="Evidence",B277="Test"),IF(B277="Evidence",COUNTIF(EvidenceTable[Evidence ID],C277),COUNTIF(TestsTable[Test ID],C277))=1,COUNTIF(DecisionsTable[Decision ID],A277)=1),IF(IF(B277="Evidence",COUNTIFS(EvidenceTable[Evidence ID],C277,EvidenceTable[Claim ID],INDEX(DecisionsTable[Claim ID],MATCH(A277,DecisionsTable[Decision ID],0))),COUNTIFS(TestsTable[Test ID],C277,TestsTable[Claim ID],INDEX(DecisionsTable[Claim ID],MATCH(A277,DecisionsTable[Decision ID],0))))=0,"Record belongs to another claim; ",""),""))</f>
      </c>
      <c r="F277" s="32" t="str">
        <f>IF(OR(A277="",B277="",C277=""),"",COUNTIFS($A$217:A277,A277,$B$217:B277,B277,$C$217:C277,"&lt;&gt;"))</f>
      </c>
      <c r="G277" s="32" t="str">
        <f>IF(F277="","",A277&amp;"__"&amp;B277&amp;"__"&amp;F277)</f>
      </c>
      <c r="H277" s="32" t="str">
        <f>IF(F277="","",IF(F277=1,C277,INDEX($H$216:H276,MATCH(A277&amp;"__"&amp;B277&amp;"__"&amp;(F277-1),$G$216:G276,0))&amp;", "&amp;C277))</f>
      </c>
      <c r="I277" s="32" t="str">
        <f>IF(COUNTA(A277:D277)=0,"",IF(E277="",0,1))</f>
      </c>
    </row>
    <row r="278" ht="46" customHeight="1">
      <c r="A278" s="20"/>
      <c r="B278" s="20"/>
      <c r="C278" s="20"/>
      <c r="D278" s="20"/>
      <c r="E278" s="32" t="str">
        <f>IF(COUNTA(A278:D278)=0,"",IF(A278="","Add decision link; ",IF(AND(COUNTIF(DecisionsTable[Decision ID],A278)=0,A278&lt;&gt;'Review Summary'!$B$6),"Unknown decision; ",""))&amp;IF(B278="","Select record type; ",IF(AND(B278&lt;&gt;"Evidence",B278&lt;&gt;"Test"),"Choose Evidence or Test; ",""))&amp;IF(C278="","Add record ID; ",IF(AND(OR(B278="Evidence",B278="Test"),IF(B278="Evidence",COUNTIF(EvidenceTable[Evidence ID],C278),COUNTIF(TestsTable[Test ID],C278))=0),"Unknown record for selected type; ",""))&amp;IF(D278="","Explain relevance and limits; ","")&amp;IF(AND(A278&lt;&gt;"",B278&lt;&gt;"",C278&lt;&gt;"",COUNTIFS(DecisionSupportLinks[Decision ID],A278,DecisionSupportLinks[Record type],B278,DecisionSupportLinks[Record ID],C278)&gt;1),"Duplicate reference; ","")&amp;IF(AND(C278&lt;&gt;"",OR(B278="Evidence",B278="Test"),IF(B278="Evidence",COUNTIF(EvidenceTable[Evidence ID],C278),COUNTIF(TestsTable[Test ID],C278))=1,COUNTIF(DecisionsTable[Decision ID],A278)=1),IF(IF(B278="Evidence",COUNTIFS(EvidenceTable[Evidence ID],C278,EvidenceTable[Claim ID],INDEX(DecisionsTable[Claim ID],MATCH(A278,DecisionsTable[Decision ID],0))),COUNTIFS(TestsTable[Test ID],C278,TestsTable[Claim ID],INDEX(DecisionsTable[Claim ID],MATCH(A278,DecisionsTable[Decision ID],0))))=0,"Record belongs to another claim; ",""),""))</f>
      </c>
      <c r="F278" s="32" t="str">
        <f>IF(OR(A278="",B278="",C278=""),"",COUNTIFS($A$217:A278,A278,$B$217:B278,B278,$C$217:C278,"&lt;&gt;"))</f>
      </c>
      <c r="G278" s="32" t="str">
        <f>IF(F278="","",A278&amp;"__"&amp;B278&amp;"__"&amp;F278)</f>
      </c>
      <c r="H278" s="32" t="str">
        <f>IF(F278="","",IF(F278=1,C278,INDEX($H$216:H277,MATCH(A278&amp;"__"&amp;B278&amp;"__"&amp;(F278-1),$G$216:G277,0))&amp;", "&amp;C278))</f>
      </c>
      <c r="I278" s="32" t="str">
        <f>IF(COUNTA(A278:D278)=0,"",IF(E278="",0,1))</f>
      </c>
    </row>
    <row r="279" ht="46" customHeight="1">
      <c r="A279" s="20"/>
      <c r="B279" s="20"/>
      <c r="C279" s="20"/>
      <c r="D279" s="20"/>
      <c r="E279" s="32" t="str">
        <f>IF(COUNTA(A279:D279)=0,"",IF(A279="","Add decision link; ",IF(AND(COUNTIF(DecisionsTable[Decision ID],A279)=0,A279&lt;&gt;'Review Summary'!$B$6),"Unknown decision; ",""))&amp;IF(B279="","Select record type; ",IF(AND(B279&lt;&gt;"Evidence",B279&lt;&gt;"Test"),"Choose Evidence or Test; ",""))&amp;IF(C279="","Add record ID; ",IF(AND(OR(B279="Evidence",B279="Test"),IF(B279="Evidence",COUNTIF(EvidenceTable[Evidence ID],C279),COUNTIF(TestsTable[Test ID],C279))=0),"Unknown record for selected type; ",""))&amp;IF(D279="","Explain relevance and limits; ","")&amp;IF(AND(A279&lt;&gt;"",B279&lt;&gt;"",C279&lt;&gt;"",COUNTIFS(DecisionSupportLinks[Decision ID],A279,DecisionSupportLinks[Record type],B279,DecisionSupportLinks[Record ID],C279)&gt;1),"Duplicate reference; ","")&amp;IF(AND(C279&lt;&gt;"",OR(B279="Evidence",B279="Test"),IF(B279="Evidence",COUNTIF(EvidenceTable[Evidence ID],C279),COUNTIF(TestsTable[Test ID],C279))=1,COUNTIF(DecisionsTable[Decision ID],A279)=1),IF(IF(B279="Evidence",COUNTIFS(EvidenceTable[Evidence ID],C279,EvidenceTable[Claim ID],INDEX(DecisionsTable[Claim ID],MATCH(A279,DecisionsTable[Decision ID],0))),COUNTIFS(TestsTable[Test ID],C279,TestsTable[Claim ID],INDEX(DecisionsTable[Claim ID],MATCH(A279,DecisionsTable[Decision ID],0))))=0,"Record belongs to another claim; ",""),""))</f>
      </c>
      <c r="F279" s="32" t="str">
        <f>IF(OR(A279="",B279="",C279=""),"",COUNTIFS($A$217:A279,A279,$B$217:B279,B279,$C$217:C279,"&lt;&gt;"))</f>
      </c>
      <c r="G279" s="32" t="str">
        <f>IF(F279="","",A279&amp;"__"&amp;B279&amp;"__"&amp;F279)</f>
      </c>
      <c r="H279" s="32" t="str">
        <f>IF(F279="","",IF(F279=1,C279,INDEX($H$216:H278,MATCH(A279&amp;"__"&amp;B279&amp;"__"&amp;(F279-1),$G$216:G278,0))&amp;", "&amp;C279))</f>
      </c>
      <c r="I279" s="32" t="str">
        <f>IF(COUNTA(A279:D279)=0,"",IF(E279="",0,1))</f>
      </c>
    </row>
    <row r="280" ht="46" customHeight="1">
      <c r="A280" s="20"/>
      <c r="B280" s="20"/>
      <c r="C280" s="20"/>
      <c r="D280" s="20"/>
      <c r="E280" s="32" t="str">
        <f>IF(COUNTA(A280:D280)=0,"",IF(A280="","Add decision link; ",IF(AND(COUNTIF(DecisionsTable[Decision ID],A280)=0,A280&lt;&gt;'Review Summary'!$B$6),"Unknown decision; ",""))&amp;IF(B280="","Select record type; ",IF(AND(B280&lt;&gt;"Evidence",B280&lt;&gt;"Test"),"Choose Evidence or Test; ",""))&amp;IF(C280="","Add record ID; ",IF(AND(OR(B280="Evidence",B280="Test"),IF(B280="Evidence",COUNTIF(EvidenceTable[Evidence ID],C280),COUNTIF(TestsTable[Test ID],C280))=0),"Unknown record for selected type; ",""))&amp;IF(D280="","Explain relevance and limits; ","")&amp;IF(AND(A280&lt;&gt;"",B280&lt;&gt;"",C280&lt;&gt;"",COUNTIFS(DecisionSupportLinks[Decision ID],A280,DecisionSupportLinks[Record type],B280,DecisionSupportLinks[Record ID],C280)&gt;1),"Duplicate reference; ","")&amp;IF(AND(C280&lt;&gt;"",OR(B280="Evidence",B280="Test"),IF(B280="Evidence",COUNTIF(EvidenceTable[Evidence ID],C280),COUNTIF(TestsTable[Test ID],C280))=1,COUNTIF(DecisionsTable[Decision ID],A280)=1),IF(IF(B280="Evidence",COUNTIFS(EvidenceTable[Evidence ID],C280,EvidenceTable[Claim ID],INDEX(DecisionsTable[Claim ID],MATCH(A280,DecisionsTable[Decision ID],0))),COUNTIFS(TestsTable[Test ID],C280,TestsTable[Claim ID],INDEX(DecisionsTable[Claim ID],MATCH(A280,DecisionsTable[Decision ID],0))))=0,"Record belongs to another claim; ",""),""))</f>
      </c>
      <c r="F280" s="32" t="str">
        <f>IF(OR(A280="",B280="",C280=""),"",COUNTIFS($A$217:A280,A280,$B$217:B280,B280,$C$217:C280,"&lt;&gt;"))</f>
      </c>
      <c r="G280" s="32" t="str">
        <f>IF(F280="","",A280&amp;"__"&amp;B280&amp;"__"&amp;F280)</f>
      </c>
      <c r="H280" s="32" t="str">
        <f>IF(F280="","",IF(F280=1,C280,INDEX($H$216:H279,MATCH(A280&amp;"__"&amp;B280&amp;"__"&amp;(F280-1),$G$216:G279,0))&amp;", "&amp;C280))</f>
      </c>
      <c r="I280" s="32" t="str">
        <f>IF(COUNTA(A280:D280)=0,"",IF(E280="",0,1))</f>
      </c>
    </row>
    <row r="281" ht="46" customHeight="1">
      <c r="A281" s="20"/>
      <c r="B281" s="20"/>
      <c r="C281" s="20"/>
      <c r="D281" s="20"/>
      <c r="E281" s="32" t="str">
        <f>IF(COUNTA(A281:D281)=0,"",IF(A281="","Add decision link; ",IF(AND(COUNTIF(DecisionsTable[Decision ID],A281)=0,A281&lt;&gt;'Review Summary'!$B$6),"Unknown decision; ",""))&amp;IF(B281="","Select record type; ",IF(AND(B281&lt;&gt;"Evidence",B281&lt;&gt;"Test"),"Choose Evidence or Test; ",""))&amp;IF(C281="","Add record ID; ",IF(AND(OR(B281="Evidence",B281="Test"),IF(B281="Evidence",COUNTIF(EvidenceTable[Evidence ID],C281),COUNTIF(TestsTable[Test ID],C281))=0),"Unknown record for selected type; ",""))&amp;IF(D281="","Explain relevance and limits; ","")&amp;IF(AND(A281&lt;&gt;"",B281&lt;&gt;"",C281&lt;&gt;"",COUNTIFS(DecisionSupportLinks[Decision ID],A281,DecisionSupportLinks[Record type],B281,DecisionSupportLinks[Record ID],C281)&gt;1),"Duplicate reference; ","")&amp;IF(AND(C281&lt;&gt;"",OR(B281="Evidence",B281="Test"),IF(B281="Evidence",COUNTIF(EvidenceTable[Evidence ID],C281),COUNTIF(TestsTable[Test ID],C281))=1,COUNTIF(DecisionsTable[Decision ID],A281)=1),IF(IF(B281="Evidence",COUNTIFS(EvidenceTable[Evidence ID],C281,EvidenceTable[Claim ID],INDEX(DecisionsTable[Claim ID],MATCH(A281,DecisionsTable[Decision ID],0))),COUNTIFS(TestsTable[Test ID],C281,TestsTable[Claim ID],INDEX(DecisionsTable[Claim ID],MATCH(A281,DecisionsTable[Decision ID],0))))=0,"Record belongs to another claim; ",""),""))</f>
      </c>
      <c r="F281" s="32" t="str">
        <f>IF(OR(A281="",B281="",C281=""),"",COUNTIFS($A$217:A281,A281,$B$217:B281,B281,$C$217:C281,"&lt;&gt;"))</f>
      </c>
      <c r="G281" s="32" t="str">
        <f>IF(F281="","",A281&amp;"__"&amp;B281&amp;"__"&amp;F281)</f>
      </c>
      <c r="H281" s="32" t="str">
        <f>IF(F281="","",IF(F281=1,C281,INDEX($H$216:H280,MATCH(A281&amp;"__"&amp;B281&amp;"__"&amp;(F281-1),$G$216:G280,0))&amp;", "&amp;C281))</f>
      </c>
      <c r="I281" s="32" t="str">
        <f>IF(COUNTA(A281:D281)=0,"",IF(E281="",0,1))</f>
      </c>
    </row>
    <row r="282" ht="46" customHeight="1">
      <c r="A282" s="20"/>
      <c r="B282" s="20"/>
      <c r="C282" s="20"/>
      <c r="D282" s="20"/>
      <c r="E282" s="32" t="str">
        <f>IF(COUNTA(A282:D282)=0,"",IF(A282="","Add decision link; ",IF(AND(COUNTIF(DecisionsTable[Decision ID],A282)=0,A282&lt;&gt;'Review Summary'!$B$6),"Unknown decision; ",""))&amp;IF(B282="","Select record type; ",IF(AND(B282&lt;&gt;"Evidence",B282&lt;&gt;"Test"),"Choose Evidence or Test; ",""))&amp;IF(C282="","Add record ID; ",IF(AND(OR(B282="Evidence",B282="Test"),IF(B282="Evidence",COUNTIF(EvidenceTable[Evidence ID],C282),COUNTIF(TestsTable[Test ID],C282))=0),"Unknown record for selected type; ",""))&amp;IF(D282="","Explain relevance and limits; ","")&amp;IF(AND(A282&lt;&gt;"",B282&lt;&gt;"",C282&lt;&gt;"",COUNTIFS(DecisionSupportLinks[Decision ID],A282,DecisionSupportLinks[Record type],B282,DecisionSupportLinks[Record ID],C282)&gt;1),"Duplicate reference; ","")&amp;IF(AND(C282&lt;&gt;"",OR(B282="Evidence",B282="Test"),IF(B282="Evidence",COUNTIF(EvidenceTable[Evidence ID],C282),COUNTIF(TestsTable[Test ID],C282))=1,COUNTIF(DecisionsTable[Decision ID],A282)=1),IF(IF(B282="Evidence",COUNTIFS(EvidenceTable[Evidence ID],C282,EvidenceTable[Claim ID],INDEX(DecisionsTable[Claim ID],MATCH(A282,DecisionsTable[Decision ID],0))),COUNTIFS(TestsTable[Test ID],C282,TestsTable[Claim ID],INDEX(DecisionsTable[Claim ID],MATCH(A282,DecisionsTable[Decision ID],0))))=0,"Record belongs to another claim; ",""),""))</f>
      </c>
      <c r="F282" s="32" t="str">
        <f>IF(OR(A282="",B282="",C282=""),"",COUNTIFS($A$217:A282,A282,$B$217:B282,B282,$C$217:C282,"&lt;&gt;"))</f>
      </c>
      <c r="G282" s="32" t="str">
        <f>IF(F282="","",A282&amp;"__"&amp;B282&amp;"__"&amp;F282)</f>
      </c>
      <c r="H282" s="32" t="str">
        <f>IF(F282="","",IF(F282=1,C282,INDEX($H$216:H281,MATCH(A282&amp;"__"&amp;B282&amp;"__"&amp;(F282-1),$G$216:G281,0))&amp;", "&amp;C282))</f>
      </c>
      <c r="I282" s="32" t="str">
        <f>IF(COUNTA(A282:D282)=0,"",IF(E282="",0,1))</f>
      </c>
    </row>
    <row r="283" ht="46" customHeight="1">
      <c r="A283" s="20"/>
      <c r="B283" s="20"/>
      <c r="C283" s="20"/>
      <c r="D283" s="20"/>
      <c r="E283" s="32" t="str">
        <f>IF(COUNTA(A283:D283)=0,"",IF(A283="","Add decision link; ",IF(AND(COUNTIF(DecisionsTable[Decision ID],A283)=0,A283&lt;&gt;'Review Summary'!$B$6),"Unknown decision; ",""))&amp;IF(B283="","Select record type; ",IF(AND(B283&lt;&gt;"Evidence",B283&lt;&gt;"Test"),"Choose Evidence or Test; ",""))&amp;IF(C283="","Add record ID; ",IF(AND(OR(B283="Evidence",B283="Test"),IF(B283="Evidence",COUNTIF(EvidenceTable[Evidence ID],C283),COUNTIF(TestsTable[Test ID],C283))=0),"Unknown record for selected type; ",""))&amp;IF(D283="","Explain relevance and limits; ","")&amp;IF(AND(A283&lt;&gt;"",B283&lt;&gt;"",C283&lt;&gt;"",COUNTIFS(DecisionSupportLinks[Decision ID],A283,DecisionSupportLinks[Record type],B283,DecisionSupportLinks[Record ID],C283)&gt;1),"Duplicate reference; ","")&amp;IF(AND(C283&lt;&gt;"",OR(B283="Evidence",B283="Test"),IF(B283="Evidence",COUNTIF(EvidenceTable[Evidence ID],C283),COUNTIF(TestsTable[Test ID],C283))=1,COUNTIF(DecisionsTable[Decision ID],A283)=1),IF(IF(B283="Evidence",COUNTIFS(EvidenceTable[Evidence ID],C283,EvidenceTable[Claim ID],INDEX(DecisionsTable[Claim ID],MATCH(A283,DecisionsTable[Decision ID],0))),COUNTIFS(TestsTable[Test ID],C283,TestsTable[Claim ID],INDEX(DecisionsTable[Claim ID],MATCH(A283,DecisionsTable[Decision ID],0))))=0,"Record belongs to another claim; ",""),""))</f>
      </c>
      <c r="F283" s="32" t="str">
        <f>IF(OR(A283="",B283="",C283=""),"",COUNTIFS($A$217:A283,A283,$B$217:B283,B283,$C$217:C283,"&lt;&gt;"))</f>
      </c>
      <c r="G283" s="32" t="str">
        <f>IF(F283="","",A283&amp;"__"&amp;B283&amp;"__"&amp;F283)</f>
      </c>
      <c r="H283" s="32" t="str">
        <f>IF(F283="","",IF(F283=1,C283,INDEX($H$216:H282,MATCH(A283&amp;"__"&amp;B283&amp;"__"&amp;(F283-1),$G$216:G282,0))&amp;", "&amp;C283))</f>
      </c>
      <c r="I283" s="32" t="str">
        <f>IF(COUNTA(A283:D283)=0,"",IF(E283="",0,1))</f>
      </c>
    </row>
    <row r="284" ht="46" customHeight="1">
      <c r="A284" s="20"/>
      <c r="B284" s="20"/>
      <c r="C284" s="20"/>
      <c r="D284" s="20"/>
      <c r="E284" s="32" t="str">
        <f>IF(COUNTA(A284:D284)=0,"",IF(A284="","Add decision link; ",IF(AND(COUNTIF(DecisionsTable[Decision ID],A284)=0,A284&lt;&gt;'Review Summary'!$B$6),"Unknown decision; ",""))&amp;IF(B284="","Select record type; ",IF(AND(B284&lt;&gt;"Evidence",B284&lt;&gt;"Test"),"Choose Evidence or Test; ",""))&amp;IF(C284="","Add record ID; ",IF(AND(OR(B284="Evidence",B284="Test"),IF(B284="Evidence",COUNTIF(EvidenceTable[Evidence ID],C284),COUNTIF(TestsTable[Test ID],C284))=0),"Unknown record for selected type; ",""))&amp;IF(D284="","Explain relevance and limits; ","")&amp;IF(AND(A284&lt;&gt;"",B284&lt;&gt;"",C284&lt;&gt;"",COUNTIFS(DecisionSupportLinks[Decision ID],A284,DecisionSupportLinks[Record type],B284,DecisionSupportLinks[Record ID],C284)&gt;1),"Duplicate reference; ","")&amp;IF(AND(C284&lt;&gt;"",OR(B284="Evidence",B284="Test"),IF(B284="Evidence",COUNTIF(EvidenceTable[Evidence ID],C284),COUNTIF(TestsTable[Test ID],C284))=1,COUNTIF(DecisionsTable[Decision ID],A284)=1),IF(IF(B284="Evidence",COUNTIFS(EvidenceTable[Evidence ID],C284,EvidenceTable[Claim ID],INDEX(DecisionsTable[Claim ID],MATCH(A284,DecisionsTable[Decision ID],0))),COUNTIFS(TestsTable[Test ID],C284,TestsTable[Claim ID],INDEX(DecisionsTable[Claim ID],MATCH(A284,DecisionsTable[Decision ID],0))))=0,"Record belongs to another claim; ",""),""))</f>
      </c>
      <c r="F284" s="32" t="str">
        <f>IF(OR(A284="",B284="",C284=""),"",COUNTIFS($A$217:A284,A284,$B$217:B284,B284,$C$217:C284,"&lt;&gt;"))</f>
      </c>
      <c r="G284" s="32" t="str">
        <f>IF(F284="","",A284&amp;"__"&amp;B284&amp;"__"&amp;F284)</f>
      </c>
      <c r="H284" s="32" t="str">
        <f>IF(F284="","",IF(F284=1,C284,INDEX($H$216:H283,MATCH(A284&amp;"__"&amp;B284&amp;"__"&amp;(F284-1),$G$216:G283,0))&amp;", "&amp;C284))</f>
      </c>
      <c r="I284" s="32" t="str">
        <f>IF(COUNTA(A284:D284)=0,"",IF(E284="",0,1))</f>
      </c>
    </row>
    <row r="285" ht="46" customHeight="1">
      <c r="A285" s="20"/>
      <c r="B285" s="20"/>
      <c r="C285" s="20"/>
      <c r="D285" s="20"/>
      <c r="E285" s="32" t="str">
        <f>IF(COUNTA(A285:D285)=0,"",IF(A285="","Add decision link; ",IF(AND(COUNTIF(DecisionsTable[Decision ID],A285)=0,A285&lt;&gt;'Review Summary'!$B$6),"Unknown decision; ",""))&amp;IF(B285="","Select record type; ",IF(AND(B285&lt;&gt;"Evidence",B285&lt;&gt;"Test"),"Choose Evidence or Test; ",""))&amp;IF(C285="","Add record ID; ",IF(AND(OR(B285="Evidence",B285="Test"),IF(B285="Evidence",COUNTIF(EvidenceTable[Evidence ID],C285),COUNTIF(TestsTable[Test ID],C285))=0),"Unknown record for selected type; ",""))&amp;IF(D285="","Explain relevance and limits; ","")&amp;IF(AND(A285&lt;&gt;"",B285&lt;&gt;"",C285&lt;&gt;"",COUNTIFS(DecisionSupportLinks[Decision ID],A285,DecisionSupportLinks[Record type],B285,DecisionSupportLinks[Record ID],C285)&gt;1),"Duplicate reference; ","")&amp;IF(AND(C285&lt;&gt;"",OR(B285="Evidence",B285="Test"),IF(B285="Evidence",COUNTIF(EvidenceTable[Evidence ID],C285),COUNTIF(TestsTable[Test ID],C285))=1,COUNTIF(DecisionsTable[Decision ID],A285)=1),IF(IF(B285="Evidence",COUNTIFS(EvidenceTable[Evidence ID],C285,EvidenceTable[Claim ID],INDEX(DecisionsTable[Claim ID],MATCH(A285,DecisionsTable[Decision ID],0))),COUNTIFS(TestsTable[Test ID],C285,TestsTable[Claim ID],INDEX(DecisionsTable[Claim ID],MATCH(A285,DecisionsTable[Decision ID],0))))=0,"Record belongs to another claim; ",""),""))</f>
      </c>
      <c r="F285" s="32" t="str">
        <f>IF(OR(A285="",B285="",C285=""),"",COUNTIFS($A$217:A285,A285,$B$217:B285,B285,$C$217:C285,"&lt;&gt;"))</f>
      </c>
      <c r="G285" s="32" t="str">
        <f>IF(F285="","",A285&amp;"__"&amp;B285&amp;"__"&amp;F285)</f>
      </c>
      <c r="H285" s="32" t="str">
        <f>IF(F285="","",IF(F285=1,C285,INDEX($H$216:H284,MATCH(A285&amp;"__"&amp;B285&amp;"__"&amp;(F285-1),$G$216:G284,0))&amp;", "&amp;C285))</f>
      </c>
      <c r="I285" s="32" t="str">
        <f>IF(COUNTA(A285:D285)=0,"",IF(E285="",0,1))</f>
      </c>
    </row>
    <row r="286" ht="46" customHeight="1">
      <c r="A286" s="20"/>
      <c r="B286" s="20"/>
      <c r="C286" s="20"/>
      <c r="D286" s="20"/>
      <c r="E286" s="32" t="str">
        <f>IF(COUNTA(A286:D286)=0,"",IF(A286="","Add decision link; ",IF(AND(COUNTIF(DecisionsTable[Decision ID],A286)=0,A286&lt;&gt;'Review Summary'!$B$6),"Unknown decision; ",""))&amp;IF(B286="","Select record type; ",IF(AND(B286&lt;&gt;"Evidence",B286&lt;&gt;"Test"),"Choose Evidence or Test; ",""))&amp;IF(C286="","Add record ID; ",IF(AND(OR(B286="Evidence",B286="Test"),IF(B286="Evidence",COUNTIF(EvidenceTable[Evidence ID],C286),COUNTIF(TestsTable[Test ID],C286))=0),"Unknown record for selected type; ",""))&amp;IF(D286="","Explain relevance and limits; ","")&amp;IF(AND(A286&lt;&gt;"",B286&lt;&gt;"",C286&lt;&gt;"",COUNTIFS(DecisionSupportLinks[Decision ID],A286,DecisionSupportLinks[Record type],B286,DecisionSupportLinks[Record ID],C286)&gt;1),"Duplicate reference; ","")&amp;IF(AND(C286&lt;&gt;"",OR(B286="Evidence",B286="Test"),IF(B286="Evidence",COUNTIF(EvidenceTable[Evidence ID],C286),COUNTIF(TestsTable[Test ID],C286))=1,COUNTIF(DecisionsTable[Decision ID],A286)=1),IF(IF(B286="Evidence",COUNTIFS(EvidenceTable[Evidence ID],C286,EvidenceTable[Claim ID],INDEX(DecisionsTable[Claim ID],MATCH(A286,DecisionsTable[Decision ID],0))),COUNTIFS(TestsTable[Test ID],C286,TestsTable[Claim ID],INDEX(DecisionsTable[Claim ID],MATCH(A286,DecisionsTable[Decision ID],0))))=0,"Record belongs to another claim; ",""),""))</f>
      </c>
      <c r="F286" s="32" t="str">
        <f>IF(OR(A286="",B286="",C286=""),"",COUNTIFS($A$217:A286,A286,$B$217:B286,B286,$C$217:C286,"&lt;&gt;"))</f>
      </c>
      <c r="G286" s="32" t="str">
        <f>IF(F286="","",A286&amp;"__"&amp;B286&amp;"__"&amp;F286)</f>
      </c>
      <c r="H286" s="32" t="str">
        <f>IF(F286="","",IF(F286=1,C286,INDEX($H$216:H285,MATCH(A286&amp;"__"&amp;B286&amp;"__"&amp;(F286-1),$G$216:G285,0))&amp;", "&amp;C286))</f>
      </c>
      <c r="I286" s="32" t="str">
        <f>IF(COUNTA(A286:D286)=0,"",IF(E286="",0,1))</f>
      </c>
    </row>
    <row r="287" ht="46" customHeight="1">
      <c r="A287" s="20"/>
      <c r="B287" s="20"/>
      <c r="C287" s="20"/>
      <c r="D287" s="20"/>
      <c r="E287" s="32" t="str">
        <f>IF(COUNTA(A287:D287)=0,"",IF(A287="","Add decision link; ",IF(AND(COUNTIF(DecisionsTable[Decision ID],A287)=0,A287&lt;&gt;'Review Summary'!$B$6),"Unknown decision; ",""))&amp;IF(B287="","Select record type; ",IF(AND(B287&lt;&gt;"Evidence",B287&lt;&gt;"Test"),"Choose Evidence or Test; ",""))&amp;IF(C287="","Add record ID; ",IF(AND(OR(B287="Evidence",B287="Test"),IF(B287="Evidence",COUNTIF(EvidenceTable[Evidence ID],C287),COUNTIF(TestsTable[Test ID],C287))=0),"Unknown record for selected type; ",""))&amp;IF(D287="","Explain relevance and limits; ","")&amp;IF(AND(A287&lt;&gt;"",B287&lt;&gt;"",C287&lt;&gt;"",COUNTIFS(DecisionSupportLinks[Decision ID],A287,DecisionSupportLinks[Record type],B287,DecisionSupportLinks[Record ID],C287)&gt;1),"Duplicate reference; ","")&amp;IF(AND(C287&lt;&gt;"",OR(B287="Evidence",B287="Test"),IF(B287="Evidence",COUNTIF(EvidenceTable[Evidence ID],C287),COUNTIF(TestsTable[Test ID],C287))=1,COUNTIF(DecisionsTable[Decision ID],A287)=1),IF(IF(B287="Evidence",COUNTIFS(EvidenceTable[Evidence ID],C287,EvidenceTable[Claim ID],INDEX(DecisionsTable[Claim ID],MATCH(A287,DecisionsTable[Decision ID],0))),COUNTIFS(TestsTable[Test ID],C287,TestsTable[Claim ID],INDEX(DecisionsTable[Claim ID],MATCH(A287,DecisionsTable[Decision ID],0))))=0,"Record belongs to another claim; ",""),""))</f>
      </c>
      <c r="F287" s="32" t="str">
        <f>IF(OR(A287="",B287="",C287=""),"",COUNTIFS($A$217:A287,A287,$B$217:B287,B287,$C$217:C287,"&lt;&gt;"))</f>
      </c>
      <c r="G287" s="32" t="str">
        <f>IF(F287="","",A287&amp;"__"&amp;B287&amp;"__"&amp;F287)</f>
      </c>
      <c r="H287" s="32" t="str">
        <f>IF(F287="","",IF(F287=1,C287,INDEX($H$216:H286,MATCH(A287&amp;"__"&amp;B287&amp;"__"&amp;(F287-1),$G$216:G286,0))&amp;", "&amp;C287))</f>
      </c>
      <c r="I287" s="32" t="str">
        <f>IF(COUNTA(A287:D287)=0,"",IF(E287="",0,1))</f>
      </c>
    </row>
    <row r="288" ht="46" customHeight="1">
      <c r="A288" s="20"/>
      <c r="B288" s="20"/>
      <c r="C288" s="20"/>
      <c r="D288" s="20"/>
      <c r="E288" s="32" t="str">
        <f>IF(COUNTA(A288:D288)=0,"",IF(A288="","Add decision link; ",IF(AND(COUNTIF(DecisionsTable[Decision ID],A288)=0,A288&lt;&gt;'Review Summary'!$B$6),"Unknown decision; ",""))&amp;IF(B288="","Select record type; ",IF(AND(B288&lt;&gt;"Evidence",B288&lt;&gt;"Test"),"Choose Evidence or Test; ",""))&amp;IF(C288="","Add record ID; ",IF(AND(OR(B288="Evidence",B288="Test"),IF(B288="Evidence",COUNTIF(EvidenceTable[Evidence ID],C288),COUNTIF(TestsTable[Test ID],C288))=0),"Unknown record for selected type; ",""))&amp;IF(D288="","Explain relevance and limits; ","")&amp;IF(AND(A288&lt;&gt;"",B288&lt;&gt;"",C288&lt;&gt;"",COUNTIFS(DecisionSupportLinks[Decision ID],A288,DecisionSupportLinks[Record type],B288,DecisionSupportLinks[Record ID],C288)&gt;1),"Duplicate reference; ","")&amp;IF(AND(C288&lt;&gt;"",OR(B288="Evidence",B288="Test"),IF(B288="Evidence",COUNTIF(EvidenceTable[Evidence ID],C288),COUNTIF(TestsTable[Test ID],C288))=1,COUNTIF(DecisionsTable[Decision ID],A288)=1),IF(IF(B288="Evidence",COUNTIFS(EvidenceTable[Evidence ID],C288,EvidenceTable[Claim ID],INDEX(DecisionsTable[Claim ID],MATCH(A288,DecisionsTable[Decision ID],0))),COUNTIFS(TestsTable[Test ID],C288,TestsTable[Claim ID],INDEX(DecisionsTable[Claim ID],MATCH(A288,DecisionsTable[Decision ID],0))))=0,"Record belongs to another claim; ",""),""))</f>
      </c>
      <c r="F288" s="32" t="str">
        <f>IF(OR(A288="",B288="",C288=""),"",COUNTIFS($A$217:A288,A288,$B$217:B288,B288,$C$217:C288,"&lt;&gt;"))</f>
      </c>
      <c r="G288" s="32" t="str">
        <f>IF(F288="","",A288&amp;"__"&amp;B288&amp;"__"&amp;F288)</f>
      </c>
      <c r="H288" s="32" t="str">
        <f>IF(F288="","",IF(F288=1,C288,INDEX($H$216:H287,MATCH(A288&amp;"__"&amp;B288&amp;"__"&amp;(F288-1),$G$216:G287,0))&amp;", "&amp;C288))</f>
      </c>
      <c r="I288" s="32" t="str">
        <f>IF(COUNTA(A288:D288)=0,"",IF(E288="",0,1))</f>
      </c>
    </row>
    <row r="289" ht="46" customHeight="1">
      <c r="A289" s="20"/>
      <c r="B289" s="20"/>
      <c r="C289" s="20"/>
      <c r="D289" s="20"/>
      <c r="E289" s="32" t="str">
        <f>IF(COUNTA(A289:D289)=0,"",IF(A289="","Add decision link; ",IF(AND(COUNTIF(DecisionsTable[Decision ID],A289)=0,A289&lt;&gt;'Review Summary'!$B$6),"Unknown decision; ",""))&amp;IF(B289="","Select record type; ",IF(AND(B289&lt;&gt;"Evidence",B289&lt;&gt;"Test"),"Choose Evidence or Test; ",""))&amp;IF(C289="","Add record ID; ",IF(AND(OR(B289="Evidence",B289="Test"),IF(B289="Evidence",COUNTIF(EvidenceTable[Evidence ID],C289),COUNTIF(TestsTable[Test ID],C289))=0),"Unknown record for selected type; ",""))&amp;IF(D289="","Explain relevance and limits; ","")&amp;IF(AND(A289&lt;&gt;"",B289&lt;&gt;"",C289&lt;&gt;"",COUNTIFS(DecisionSupportLinks[Decision ID],A289,DecisionSupportLinks[Record type],B289,DecisionSupportLinks[Record ID],C289)&gt;1),"Duplicate reference; ","")&amp;IF(AND(C289&lt;&gt;"",OR(B289="Evidence",B289="Test"),IF(B289="Evidence",COUNTIF(EvidenceTable[Evidence ID],C289),COUNTIF(TestsTable[Test ID],C289))=1,COUNTIF(DecisionsTable[Decision ID],A289)=1),IF(IF(B289="Evidence",COUNTIFS(EvidenceTable[Evidence ID],C289,EvidenceTable[Claim ID],INDEX(DecisionsTable[Claim ID],MATCH(A289,DecisionsTable[Decision ID],0))),COUNTIFS(TestsTable[Test ID],C289,TestsTable[Claim ID],INDEX(DecisionsTable[Claim ID],MATCH(A289,DecisionsTable[Decision ID],0))))=0,"Record belongs to another claim; ",""),""))</f>
      </c>
      <c r="F289" s="32" t="str">
        <f>IF(OR(A289="",B289="",C289=""),"",COUNTIFS($A$217:A289,A289,$B$217:B289,B289,$C$217:C289,"&lt;&gt;"))</f>
      </c>
      <c r="G289" s="32" t="str">
        <f>IF(F289="","",A289&amp;"__"&amp;B289&amp;"__"&amp;F289)</f>
      </c>
      <c r="H289" s="32" t="str">
        <f>IF(F289="","",IF(F289=1,C289,INDEX($H$216:H288,MATCH(A289&amp;"__"&amp;B289&amp;"__"&amp;(F289-1),$G$216:G288,0))&amp;", "&amp;C289))</f>
      </c>
      <c r="I289" s="32" t="str">
        <f>IF(COUNTA(A289:D289)=0,"",IF(E289="",0,1))</f>
      </c>
    </row>
    <row r="290" ht="46" customHeight="1">
      <c r="A290" s="20"/>
      <c r="B290" s="20"/>
      <c r="C290" s="20"/>
      <c r="D290" s="20"/>
      <c r="E290" s="32" t="str">
        <f>IF(COUNTA(A290:D290)=0,"",IF(A290="","Add decision link; ",IF(AND(COUNTIF(DecisionsTable[Decision ID],A290)=0,A290&lt;&gt;'Review Summary'!$B$6),"Unknown decision; ",""))&amp;IF(B290="","Select record type; ",IF(AND(B290&lt;&gt;"Evidence",B290&lt;&gt;"Test"),"Choose Evidence or Test; ",""))&amp;IF(C290="","Add record ID; ",IF(AND(OR(B290="Evidence",B290="Test"),IF(B290="Evidence",COUNTIF(EvidenceTable[Evidence ID],C290),COUNTIF(TestsTable[Test ID],C290))=0),"Unknown record for selected type; ",""))&amp;IF(D290="","Explain relevance and limits; ","")&amp;IF(AND(A290&lt;&gt;"",B290&lt;&gt;"",C290&lt;&gt;"",COUNTIFS(DecisionSupportLinks[Decision ID],A290,DecisionSupportLinks[Record type],B290,DecisionSupportLinks[Record ID],C290)&gt;1),"Duplicate reference; ","")&amp;IF(AND(C290&lt;&gt;"",OR(B290="Evidence",B290="Test"),IF(B290="Evidence",COUNTIF(EvidenceTable[Evidence ID],C290),COUNTIF(TestsTable[Test ID],C290))=1,COUNTIF(DecisionsTable[Decision ID],A290)=1),IF(IF(B290="Evidence",COUNTIFS(EvidenceTable[Evidence ID],C290,EvidenceTable[Claim ID],INDEX(DecisionsTable[Claim ID],MATCH(A290,DecisionsTable[Decision ID],0))),COUNTIFS(TestsTable[Test ID],C290,TestsTable[Claim ID],INDEX(DecisionsTable[Claim ID],MATCH(A290,DecisionsTable[Decision ID],0))))=0,"Record belongs to another claim; ",""),""))</f>
      </c>
      <c r="F290" s="32" t="str">
        <f>IF(OR(A290="",B290="",C290=""),"",COUNTIFS($A$217:A290,A290,$B$217:B290,B290,$C$217:C290,"&lt;&gt;"))</f>
      </c>
      <c r="G290" s="32" t="str">
        <f>IF(F290="","",A290&amp;"__"&amp;B290&amp;"__"&amp;F290)</f>
      </c>
      <c r="H290" s="32" t="str">
        <f>IF(F290="","",IF(F290=1,C290,INDEX($H$216:H289,MATCH(A290&amp;"__"&amp;B290&amp;"__"&amp;(F290-1),$G$216:G289,0))&amp;", "&amp;C290))</f>
      </c>
      <c r="I290" s="32" t="str">
        <f>IF(COUNTA(A290:D290)=0,"",IF(E290="",0,1))</f>
      </c>
    </row>
    <row r="291" ht="46" customHeight="1">
      <c r="A291" s="20"/>
      <c r="B291" s="20"/>
      <c r="C291" s="20"/>
      <c r="D291" s="20"/>
      <c r="E291" s="32" t="str">
        <f>IF(COUNTA(A291:D291)=0,"",IF(A291="","Add decision link; ",IF(AND(COUNTIF(DecisionsTable[Decision ID],A291)=0,A291&lt;&gt;'Review Summary'!$B$6),"Unknown decision; ",""))&amp;IF(B291="","Select record type; ",IF(AND(B291&lt;&gt;"Evidence",B291&lt;&gt;"Test"),"Choose Evidence or Test; ",""))&amp;IF(C291="","Add record ID; ",IF(AND(OR(B291="Evidence",B291="Test"),IF(B291="Evidence",COUNTIF(EvidenceTable[Evidence ID],C291),COUNTIF(TestsTable[Test ID],C291))=0),"Unknown record for selected type; ",""))&amp;IF(D291="","Explain relevance and limits; ","")&amp;IF(AND(A291&lt;&gt;"",B291&lt;&gt;"",C291&lt;&gt;"",COUNTIFS(DecisionSupportLinks[Decision ID],A291,DecisionSupportLinks[Record type],B291,DecisionSupportLinks[Record ID],C291)&gt;1),"Duplicate reference; ","")&amp;IF(AND(C291&lt;&gt;"",OR(B291="Evidence",B291="Test"),IF(B291="Evidence",COUNTIF(EvidenceTable[Evidence ID],C291),COUNTIF(TestsTable[Test ID],C291))=1,COUNTIF(DecisionsTable[Decision ID],A291)=1),IF(IF(B291="Evidence",COUNTIFS(EvidenceTable[Evidence ID],C291,EvidenceTable[Claim ID],INDEX(DecisionsTable[Claim ID],MATCH(A291,DecisionsTable[Decision ID],0))),COUNTIFS(TestsTable[Test ID],C291,TestsTable[Claim ID],INDEX(DecisionsTable[Claim ID],MATCH(A291,DecisionsTable[Decision ID],0))))=0,"Record belongs to another claim; ",""),""))</f>
      </c>
      <c r="F291" s="32" t="str">
        <f>IF(OR(A291="",B291="",C291=""),"",COUNTIFS($A$217:A291,A291,$B$217:B291,B291,$C$217:C291,"&lt;&gt;"))</f>
      </c>
      <c r="G291" s="32" t="str">
        <f>IF(F291="","",A291&amp;"__"&amp;B291&amp;"__"&amp;F291)</f>
      </c>
      <c r="H291" s="32" t="str">
        <f>IF(F291="","",IF(F291=1,C291,INDEX($H$216:H290,MATCH(A291&amp;"__"&amp;B291&amp;"__"&amp;(F291-1),$G$216:G290,0))&amp;", "&amp;C291))</f>
      </c>
      <c r="I291" s="32" t="str">
        <f>IF(COUNTA(A291:D291)=0,"",IF(E291="",0,1))</f>
      </c>
    </row>
    <row r="292" ht="46" customHeight="1">
      <c r="A292" s="20"/>
      <c r="B292" s="20"/>
      <c r="C292" s="20"/>
      <c r="D292" s="20"/>
      <c r="E292" s="32" t="str">
        <f>IF(COUNTA(A292:D292)=0,"",IF(A292="","Add decision link; ",IF(AND(COUNTIF(DecisionsTable[Decision ID],A292)=0,A292&lt;&gt;'Review Summary'!$B$6),"Unknown decision; ",""))&amp;IF(B292="","Select record type; ",IF(AND(B292&lt;&gt;"Evidence",B292&lt;&gt;"Test"),"Choose Evidence or Test; ",""))&amp;IF(C292="","Add record ID; ",IF(AND(OR(B292="Evidence",B292="Test"),IF(B292="Evidence",COUNTIF(EvidenceTable[Evidence ID],C292),COUNTIF(TestsTable[Test ID],C292))=0),"Unknown record for selected type; ",""))&amp;IF(D292="","Explain relevance and limits; ","")&amp;IF(AND(A292&lt;&gt;"",B292&lt;&gt;"",C292&lt;&gt;"",COUNTIFS(DecisionSupportLinks[Decision ID],A292,DecisionSupportLinks[Record type],B292,DecisionSupportLinks[Record ID],C292)&gt;1),"Duplicate reference; ","")&amp;IF(AND(C292&lt;&gt;"",OR(B292="Evidence",B292="Test"),IF(B292="Evidence",COUNTIF(EvidenceTable[Evidence ID],C292),COUNTIF(TestsTable[Test ID],C292))=1,COUNTIF(DecisionsTable[Decision ID],A292)=1),IF(IF(B292="Evidence",COUNTIFS(EvidenceTable[Evidence ID],C292,EvidenceTable[Claim ID],INDEX(DecisionsTable[Claim ID],MATCH(A292,DecisionsTable[Decision ID],0))),COUNTIFS(TestsTable[Test ID],C292,TestsTable[Claim ID],INDEX(DecisionsTable[Claim ID],MATCH(A292,DecisionsTable[Decision ID],0))))=0,"Record belongs to another claim; ",""),""))</f>
      </c>
      <c r="F292" s="32" t="str">
        <f>IF(OR(A292="",B292="",C292=""),"",COUNTIFS($A$217:A292,A292,$B$217:B292,B292,$C$217:C292,"&lt;&gt;"))</f>
      </c>
      <c r="G292" s="32" t="str">
        <f>IF(F292="","",A292&amp;"__"&amp;B292&amp;"__"&amp;F292)</f>
      </c>
      <c r="H292" s="32" t="str">
        <f>IF(F292="","",IF(F292=1,C292,INDEX($H$216:H291,MATCH(A292&amp;"__"&amp;B292&amp;"__"&amp;(F292-1),$G$216:G291,0))&amp;", "&amp;C292))</f>
      </c>
      <c r="I292" s="32" t="str">
        <f>IF(COUNTA(A292:D292)=0,"",IF(E292="",0,1))</f>
      </c>
    </row>
    <row r="293" ht="46" customHeight="1">
      <c r="A293" s="20"/>
      <c r="B293" s="20"/>
      <c r="C293" s="20"/>
      <c r="D293" s="20"/>
      <c r="E293" s="32" t="str">
        <f>IF(COUNTA(A293:D293)=0,"",IF(A293="","Add decision link; ",IF(AND(COUNTIF(DecisionsTable[Decision ID],A293)=0,A293&lt;&gt;'Review Summary'!$B$6),"Unknown decision; ",""))&amp;IF(B293="","Select record type; ",IF(AND(B293&lt;&gt;"Evidence",B293&lt;&gt;"Test"),"Choose Evidence or Test; ",""))&amp;IF(C293="","Add record ID; ",IF(AND(OR(B293="Evidence",B293="Test"),IF(B293="Evidence",COUNTIF(EvidenceTable[Evidence ID],C293),COUNTIF(TestsTable[Test ID],C293))=0),"Unknown record for selected type; ",""))&amp;IF(D293="","Explain relevance and limits; ","")&amp;IF(AND(A293&lt;&gt;"",B293&lt;&gt;"",C293&lt;&gt;"",COUNTIFS(DecisionSupportLinks[Decision ID],A293,DecisionSupportLinks[Record type],B293,DecisionSupportLinks[Record ID],C293)&gt;1),"Duplicate reference; ","")&amp;IF(AND(C293&lt;&gt;"",OR(B293="Evidence",B293="Test"),IF(B293="Evidence",COUNTIF(EvidenceTable[Evidence ID],C293),COUNTIF(TestsTable[Test ID],C293))=1,COUNTIF(DecisionsTable[Decision ID],A293)=1),IF(IF(B293="Evidence",COUNTIFS(EvidenceTable[Evidence ID],C293,EvidenceTable[Claim ID],INDEX(DecisionsTable[Claim ID],MATCH(A293,DecisionsTable[Decision ID],0))),COUNTIFS(TestsTable[Test ID],C293,TestsTable[Claim ID],INDEX(DecisionsTable[Claim ID],MATCH(A293,DecisionsTable[Decision ID],0))))=0,"Record belongs to another claim; ",""),""))</f>
      </c>
      <c r="F293" s="32" t="str">
        <f>IF(OR(A293="",B293="",C293=""),"",COUNTIFS($A$217:A293,A293,$B$217:B293,B293,$C$217:C293,"&lt;&gt;"))</f>
      </c>
      <c r="G293" s="32" t="str">
        <f>IF(F293="","",A293&amp;"__"&amp;B293&amp;"__"&amp;F293)</f>
      </c>
      <c r="H293" s="32" t="str">
        <f>IF(F293="","",IF(F293=1,C293,INDEX($H$216:H292,MATCH(A293&amp;"__"&amp;B293&amp;"__"&amp;(F293-1),$G$216:G292,0))&amp;", "&amp;C293))</f>
      </c>
      <c r="I293" s="32" t="str">
        <f>IF(COUNTA(A293:D293)=0,"",IF(E293="",0,1))</f>
      </c>
    </row>
    <row r="294" ht="46" customHeight="1">
      <c r="A294" s="20"/>
      <c r="B294" s="20"/>
      <c r="C294" s="20"/>
      <c r="D294" s="20"/>
      <c r="E294" s="32" t="str">
        <f>IF(COUNTA(A294:D294)=0,"",IF(A294="","Add decision link; ",IF(AND(COUNTIF(DecisionsTable[Decision ID],A294)=0,A294&lt;&gt;'Review Summary'!$B$6),"Unknown decision; ",""))&amp;IF(B294="","Select record type; ",IF(AND(B294&lt;&gt;"Evidence",B294&lt;&gt;"Test"),"Choose Evidence or Test; ",""))&amp;IF(C294="","Add record ID; ",IF(AND(OR(B294="Evidence",B294="Test"),IF(B294="Evidence",COUNTIF(EvidenceTable[Evidence ID],C294),COUNTIF(TestsTable[Test ID],C294))=0),"Unknown record for selected type; ",""))&amp;IF(D294="","Explain relevance and limits; ","")&amp;IF(AND(A294&lt;&gt;"",B294&lt;&gt;"",C294&lt;&gt;"",COUNTIFS(DecisionSupportLinks[Decision ID],A294,DecisionSupportLinks[Record type],B294,DecisionSupportLinks[Record ID],C294)&gt;1),"Duplicate reference; ","")&amp;IF(AND(C294&lt;&gt;"",OR(B294="Evidence",B294="Test"),IF(B294="Evidence",COUNTIF(EvidenceTable[Evidence ID],C294),COUNTIF(TestsTable[Test ID],C294))=1,COUNTIF(DecisionsTable[Decision ID],A294)=1),IF(IF(B294="Evidence",COUNTIFS(EvidenceTable[Evidence ID],C294,EvidenceTable[Claim ID],INDEX(DecisionsTable[Claim ID],MATCH(A294,DecisionsTable[Decision ID],0))),COUNTIFS(TestsTable[Test ID],C294,TestsTable[Claim ID],INDEX(DecisionsTable[Claim ID],MATCH(A294,DecisionsTable[Decision ID],0))))=0,"Record belongs to another claim; ",""),""))</f>
      </c>
      <c r="F294" s="32" t="str">
        <f>IF(OR(A294="",B294="",C294=""),"",COUNTIFS($A$217:A294,A294,$B$217:B294,B294,$C$217:C294,"&lt;&gt;"))</f>
      </c>
      <c r="G294" s="32" t="str">
        <f>IF(F294="","",A294&amp;"__"&amp;B294&amp;"__"&amp;F294)</f>
      </c>
      <c r="H294" s="32" t="str">
        <f>IF(F294="","",IF(F294=1,C294,INDEX($H$216:H293,MATCH(A294&amp;"__"&amp;B294&amp;"__"&amp;(F294-1),$G$216:G293,0))&amp;", "&amp;C294))</f>
      </c>
      <c r="I294" s="32" t="str">
        <f>IF(COUNTA(A294:D294)=0,"",IF(E294="",0,1))</f>
      </c>
    </row>
    <row r="295" ht="46" customHeight="1">
      <c r="A295" s="20"/>
      <c r="B295" s="20"/>
      <c r="C295" s="20"/>
      <c r="D295" s="20"/>
      <c r="E295" s="32" t="str">
        <f>IF(COUNTA(A295:D295)=0,"",IF(A295="","Add decision link; ",IF(AND(COUNTIF(DecisionsTable[Decision ID],A295)=0,A295&lt;&gt;'Review Summary'!$B$6),"Unknown decision; ",""))&amp;IF(B295="","Select record type; ",IF(AND(B295&lt;&gt;"Evidence",B295&lt;&gt;"Test"),"Choose Evidence or Test; ",""))&amp;IF(C295="","Add record ID; ",IF(AND(OR(B295="Evidence",B295="Test"),IF(B295="Evidence",COUNTIF(EvidenceTable[Evidence ID],C295),COUNTIF(TestsTable[Test ID],C295))=0),"Unknown record for selected type; ",""))&amp;IF(D295="","Explain relevance and limits; ","")&amp;IF(AND(A295&lt;&gt;"",B295&lt;&gt;"",C295&lt;&gt;"",COUNTIFS(DecisionSupportLinks[Decision ID],A295,DecisionSupportLinks[Record type],B295,DecisionSupportLinks[Record ID],C295)&gt;1),"Duplicate reference; ","")&amp;IF(AND(C295&lt;&gt;"",OR(B295="Evidence",B295="Test"),IF(B295="Evidence",COUNTIF(EvidenceTable[Evidence ID],C295),COUNTIF(TestsTable[Test ID],C295))=1,COUNTIF(DecisionsTable[Decision ID],A295)=1),IF(IF(B295="Evidence",COUNTIFS(EvidenceTable[Evidence ID],C295,EvidenceTable[Claim ID],INDEX(DecisionsTable[Claim ID],MATCH(A295,DecisionsTable[Decision ID],0))),COUNTIFS(TestsTable[Test ID],C295,TestsTable[Claim ID],INDEX(DecisionsTable[Claim ID],MATCH(A295,DecisionsTable[Decision ID],0))))=0,"Record belongs to another claim; ",""),""))</f>
      </c>
      <c r="F295" s="32" t="str">
        <f>IF(OR(A295="",B295="",C295=""),"",COUNTIFS($A$217:A295,A295,$B$217:B295,B295,$C$217:C295,"&lt;&gt;"))</f>
      </c>
      <c r="G295" s="32" t="str">
        <f>IF(F295="","",A295&amp;"__"&amp;B295&amp;"__"&amp;F295)</f>
      </c>
      <c r="H295" s="32" t="str">
        <f>IF(F295="","",IF(F295=1,C295,INDEX($H$216:H294,MATCH(A295&amp;"__"&amp;B295&amp;"__"&amp;(F295-1),$G$216:G294,0))&amp;", "&amp;C295))</f>
      </c>
      <c r="I295" s="32" t="str">
        <f>IF(COUNTA(A295:D295)=0,"",IF(E295="",0,1))</f>
      </c>
    </row>
    <row r="296" ht="46" customHeight="1">
      <c r="A296" s="20"/>
      <c r="B296" s="20"/>
      <c r="C296" s="20"/>
      <c r="D296" s="20"/>
      <c r="E296" s="32" t="str">
        <f>IF(COUNTA(A296:D296)=0,"",IF(A296="","Add decision link; ",IF(AND(COUNTIF(DecisionsTable[Decision ID],A296)=0,A296&lt;&gt;'Review Summary'!$B$6),"Unknown decision; ",""))&amp;IF(B296="","Select record type; ",IF(AND(B296&lt;&gt;"Evidence",B296&lt;&gt;"Test"),"Choose Evidence or Test; ",""))&amp;IF(C296="","Add record ID; ",IF(AND(OR(B296="Evidence",B296="Test"),IF(B296="Evidence",COUNTIF(EvidenceTable[Evidence ID],C296),COUNTIF(TestsTable[Test ID],C296))=0),"Unknown record for selected type; ",""))&amp;IF(D296="","Explain relevance and limits; ","")&amp;IF(AND(A296&lt;&gt;"",B296&lt;&gt;"",C296&lt;&gt;"",COUNTIFS(DecisionSupportLinks[Decision ID],A296,DecisionSupportLinks[Record type],B296,DecisionSupportLinks[Record ID],C296)&gt;1),"Duplicate reference; ","")&amp;IF(AND(C296&lt;&gt;"",OR(B296="Evidence",B296="Test"),IF(B296="Evidence",COUNTIF(EvidenceTable[Evidence ID],C296),COUNTIF(TestsTable[Test ID],C296))=1,COUNTIF(DecisionsTable[Decision ID],A296)=1),IF(IF(B296="Evidence",COUNTIFS(EvidenceTable[Evidence ID],C296,EvidenceTable[Claim ID],INDEX(DecisionsTable[Claim ID],MATCH(A296,DecisionsTable[Decision ID],0))),COUNTIFS(TestsTable[Test ID],C296,TestsTable[Claim ID],INDEX(DecisionsTable[Claim ID],MATCH(A296,DecisionsTable[Decision ID],0))))=0,"Record belongs to another claim; ",""),""))</f>
      </c>
      <c r="F296" s="32" t="str">
        <f>IF(OR(A296="",B296="",C296=""),"",COUNTIFS($A$217:A296,A296,$B$217:B296,B296,$C$217:C296,"&lt;&gt;"))</f>
      </c>
      <c r="G296" s="32" t="str">
        <f>IF(F296="","",A296&amp;"__"&amp;B296&amp;"__"&amp;F296)</f>
      </c>
      <c r="H296" s="32" t="str">
        <f>IF(F296="","",IF(F296=1,C296,INDEX($H$216:H295,MATCH(A296&amp;"__"&amp;B296&amp;"__"&amp;(F296-1),$G$216:G295,0))&amp;", "&amp;C296))</f>
      </c>
      <c r="I296" s="32" t="str">
        <f>IF(COUNTA(A296:D296)=0,"",IF(E296="",0,1))</f>
      </c>
    </row>
    <row r="297" ht="46" customHeight="1">
      <c r="A297" s="20"/>
      <c r="B297" s="20"/>
      <c r="C297" s="20"/>
      <c r="D297" s="20"/>
      <c r="E297" s="32" t="str">
        <f>IF(COUNTA(A297:D297)=0,"",IF(A297="","Add decision link; ",IF(AND(COUNTIF(DecisionsTable[Decision ID],A297)=0,A297&lt;&gt;'Review Summary'!$B$6),"Unknown decision; ",""))&amp;IF(B297="","Select record type; ",IF(AND(B297&lt;&gt;"Evidence",B297&lt;&gt;"Test"),"Choose Evidence or Test; ",""))&amp;IF(C297="","Add record ID; ",IF(AND(OR(B297="Evidence",B297="Test"),IF(B297="Evidence",COUNTIF(EvidenceTable[Evidence ID],C297),COUNTIF(TestsTable[Test ID],C297))=0),"Unknown record for selected type; ",""))&amp;IF(D297="","Explain relevance and limits; ","")&amp;IF(AND(A297&lt;&gt;"",B297&lt;&gt;"",C297&lt;&gt;"",COUNTIFS(DecisionSupportLinks[Decision ID],A297,DecisionSupportLinks[Record type],B297,DecisionSupportLinks[Record ID],C297)&gt;1),"Duplicate reference; ","")&amp;IF(AND(C297&lt;&gt;"",OR(B297="Evidence",B297="Test"),IF(B297="Evidence",COUNTIF(EvidenceTable[Evidence ID],C297),COUNTIF(TestsTable[Test ID],C297))=1,COUNTIF(DecisionsTable[Decision ID],A297)=1),IF(IF(B297="Evidence",COUNTIFS(EvidenceTable[Evidence ID],C297,EvidenceTable[Claim ID],INDEX(DecisionsTable[Claim ID],MATCH(A297,DecisionsTable[Decision ID],0))),COUNTIFS(TestsTable[Test ID],C297,TestsTable[Claim ID],INDEX(DecisionsTable[Claim ID],MATCH(A297,DecisionsTable[Decision ID],0))))=0,"Record belongs to another claim; ",""),""))</f>
      </c>
      <c r="F297" s="32" t="str">
        <f>IF(OR(A297="",B297="",C297=""),"",COUNTIFS($A$217:A297,A297,$B$217:B297,B297,$C$217:C297,"&lt;&gt;"))</f>
      </c>
      <c r="G297" s="32" t="str">
        <f>IF(F297="","",A297&amp;"__"&amp;B297&amp;"__"&amp;F297)</f>
      </c>
      <c r="H297" s="32" t="str">
        <f>IF(F297="","",IF(F297=1,C297,INDEX($H$216:H296,MATCH(A297&amp;"__"&amp;B297&amp;"__"&amp;(F297-1),$G$216:G296,0))&amp;", "&amp;C297))</f>
      </c>
      <c r="I297" s="32" t="str">
        <f>IF(COUNTA(A297:D297)=0,"",IF(E297="",0,1))</f>
      </c>
    </row>
    <row r="298" ht="46" customHeight="1">
      <c r="A298" s="20"/>
      <c r="B298" s="20"/>
      <c r="C298" s="20"/>
      <c r="D298" s="20"/>
      <c r="E298" s="32" t="str">
        <f>IF(COUNTA(A298:D298)=0,"",IF(A298="","Add decision link; ",IF(AND(COUNTIF(DecisionsTable[Decision ID],A298)=0,A298&lt;&gt;'Review Summary'!$B$6),"Unknown decision; ",""))&amp;IF(B298="","Select record type; ",IF(AND(B298&lt;&gt;"Evidence",B298&lt;&gt;"Test"),"Choose Evidence or Test; ",""))&amp;IF(C298="","Add record ID; ",IF(AND(OR(B298="Evidence",B298="Test"),IF(B298="Evidence",COUNTIF(EvidenceTable[Evidence ID],C298),COUNTIF(TestsTable[Test ID],C298))=0),"Unknown record for selected type; ",""))&amp;IF(D298="","Explain relevance and limits; ","")&amp;IF(AND(A298&lt;&gt;"",B298&lt;&gt;"",C298&lt;&gt;"",COUNTIFS(DecisionSupportLinks[Decision ID],A298,DecisionSupportLinks[Record type],B298,DecisionSupportLinks[Record ID],C298)&gt;1),"Duplicate reference; ","")&amp;IF(AND(C298&lt;&gt;"",OR(B298="Evidence",B298="Test"),IF(B298="Evidence",COUNTIF(EvidenceTable[Evidence ID],C298),COUNTIF(TestsTable[Test ID],C298))=1,COUNTIF(DecisionsTable[Decision ID],A298)=1),IF(IF(B298="Evidence",COUNTIFS(EvidenceTable[Evidence ID],C298,EvidenceTable[Claim ID],INDEX(DecisionsTable[Claim ID],MATCH(A298,DecisionsTable[Decision ID],0))),COUNTIFS(TestsTable[Test ID],C298,TestsTable[Claim ID],INDEX(DecisionsTable[Claim ID],MATCH(A298,DecisionsTable[Decision ID],0))))=0,"Record belongs to another claim; ",""),""))</f>
      </c>
      <c r="F298" s="32" t="str">
        <f>IF(OR(A298="",B298="",C298=""),"",COUNTIFS($A$217:A298,A298,$B$217:B298,B298,$C$217:C298,"&lt;&gt;"))</f>
      </c>
      <c r="G298" s="32" t="str">
        <f>IF(F298="","",A298&amp;"__"&amp;B298&amp;"__"&amp;F298)</f>
      </c>
      <c r="H298" s="32" t="str">
        <f>IF(F298="","",IF(F298=1,C298,INDEX($H$216:H297,MATCH(A298&amp;"__"&amp;B298&amp;"__"&amp;(F298-1),$G$216:G297,0))&amp;", "&amp;C298))</f>
      </c>
      <c r="I298" s="32" t="str">
        <f>IF(COUNTA(A298:D298)=0,"",IF(E298="",0,1))</f>
      </c>
    </row>
    <row r="299" ht="46" customHeight="1">
      <c r="A299" s="20"/>
      <c r="B299" s="20"/>
      <c r="C299" s="20"/>
      <c r="D299" s="20"/>
      <c r="E299" s="32" t="str">
        <f>IF(COUNTA(A299:D299)=0,"",IF(A299="","Add decision link; ",IF(AND(COUNTIF(DecisionsTable[Decision ID],A299)=0,A299&lt;&gt;'Review Summary'!$B$6),"Unknown decision; ",""))&amp;IF(B299="","Select record type; ",IF(AND(B299&lt;&gt;"Evidence",B299&lt;&gt;"Test"),"Choose Evidence or Test; ",""))&amp;IF(C299="","Add record ID; ",IF(AND(OR(B299="Evidence",B299="Test"),IF(B299="Evidence",COUNTIF(EvidenceTable[Evidence ID],C299),COUNTIF(TestsTable[Test ID],C299))=0),"Unknown record for selected type; ",""))&amp;IF(D299="","Explain relevance and limits; ","")&amp;IF(AND(A299&lt;&gt;"",B299&lt;&gt;"",C299&lt;&gt;"",COUNTIFS(DecisionSupportLinks[Decision ID],A299,DecisionSupportLinks[Record type],B299,DecisionSupportLinks[Record ID],C299)&gt;1),"Duplicate reference; ","")&amp;IF(AND(C299&lt;&gt;"",OR(B299="Evidence",B299="Test"),IF(B299="Evidence",COUNTIF(EvidenceTable[Evidence ID],C299),COUNTIF(TestsTable[Test ID],C299))=1,COUNTIF(DecisionsTable[Decision ID],A299)=1),IF(IF(B299="Evidence",COUNTIFS(EvidenceTable[Evidence ID],C299,EvidenceTable[Claim ID],INDEX(DecisionsTable[Claim ID],MATCH(A299,DecisionsTable[Decision ID],0))),COUNTIFS(TestsTable[Test ID],C299,TestsTable[Claim ID],INDEX(DecisionsTable[Claim ID],MATCH(A299,DecisionsTable[Decision ID],0))))=0,"Record belongs to another claim; ",""),""))</f>
      </c>
      <c r="F299" s="32" t="str">
        <f>IF(OR(A299="",B299="",C299=""),"",COUNTIFS($A$217:A299,A299,$B$217:B299,B299,$C$217:C299,"&lt;&gt;"))</f>
      </c>
      <c r="G299" s="32" t="str">
        <f>IF(F299="","",A299&amp;"__"&amp;B299&amp;"__"&amp;F299)</f>
      </c>
      <c r="H299" s="32" t="str">
        <f>IF(F299="","",IF(F299=1,C299,INDEX($H$216:H298,MATCH(A299&amp;"__"&amp;B299&amp;"__"&amp;(F299-1),$G$216:G298,0))&amp;", "&amp;C299))</f>
      </c>
      <c r="I299" s="32" t="str">
        <f>IF(COUNTA(A299:D299)=0,"",IF(E299="",0,1))</f>
      </c>
    </row>
    <row r="300" ht="46" customHeight="1">
      <c r="A300" s="20"/>
      <c r="B300" s="20"/>
      <c r="C300" s="20"/>
      <c r="D300" s="20"/>
      <c r="E300" s="32" t="str">
        <f>IF(COUNTA(A300:D300)=0,"",IF(A300="","Add decision link; ",IF(AND(COUNTIF(DecisionsTable[Decision ID],A300)=0,A300&lt;&gt;'Review Summary'!$B$6),"Unknown decision; ",""))&amp;IF(B300="","Select record type; ",IF(AND(B300&lt;&gt;"Evidence",B300&lt;&gt;"Test"),"Choose Evidence or Test; ",""))&amp;IF(C300="","Add record ID; ",IF(AND(OR(B300="Evidence",B300="Test"),IF(B300="Evidence",COUNTIF(EvidenceTable[Evidence ID],C300),COUNTIF(TestsTable[Test ID],C300))=0),"Unknown record for selected type; ",""))&amp;IF(D300="","Explain relevance and limits; ","")&amp;IF(AND(A300&lt;&gt;"",B300&lt;&gt;"",C300&lt;&gt;"",COUNTIFS(DecisionSupportLinks[Decision ID],A300,DecisionSupportLinks[Record type],B300,DecisionSupportLinks[Record ID],C300)&gt;1),"Duplicate reference; ","")&amp;IF(AND(C300&lt;&gt;"",OR(B300="Evidence",B300="Test"),IF(B300="Evidence",COUNTIF(EvidenceTable[Evidence ID],C300),COUNTIF(TestsTable[Test ID],C300))=1,COUNTIF(DecisionsTable[Decision ID],A300)=1),IF(IF(B300="Evidence",COUNTIFS(EvidenceTable[Evidence ID],C300,EvidenceTable[Claim ID],INDEX(DecisionsTable[Claim ID],MATCH(A300,DecisionsTable[Decision ID],0))),COUNTIFS(TestsTable[Test ID],C300,TestsTable[Claim ID],INDEX(DecisionsTable[Claim ID],MATCH(A300,DecisionsTable[Decision ID],0))))=0,"Record belongs to another claim; ",""),""))</f>
      </c>
      <c r="F300" s="32" t="str">
        <f>IF(OR(A300="",B300="",C300=""),"",COUNTIFS($A$217:A300,A300,$B$217:B300,B300,$C$217:C300,"&lt;&gt;"))</f>
      </c>
      <c r="G300" s="32" t="str">
        <f>IF(F300="","",A300&amp;"__"&amp;B300&amp;"__"&amp;F300)</f>
      </c>
      <c r="H300" s="32" t="str">
        <f>IF(F300="","",IF(F300=1,C300,INDEX($H$216:H299,MATCH(A300&amp;"__"&amp;B300&amp;"__"&amp;(F300-1),$G$216:G299,0))&amp;", "&amp;C300))</f>
      </c>
      <c r="I300" s="32" t="str">
        <f>IF(COUNTA(A300:D300)=0,"",IF(E300="",0,1))</f>
      </c>
    </row>
    <row r="301" ht="46" customHeight="1">
      <c r="A301" s="20"/>
      <c r="B301" s="20"/>
      <c r="C301" s="20"/>
      <c r="D301" s="20"/>
      <c r="E301" s="32" t="str">
        <f>IF(COUNTA(A301:D301)=0,"",IF(A301="","Add decision link; ",IF(AND(COUNTIF(DecisionsTable[Decision ID],A301)=0,A301&lt;&gt;'Review Summary'!$B$6),"Unknown decision; ",""))&amp;IF(B301="","Select record type; ",IF(AND(B301&lt;&gt;"Evidence",B301&lt;&gt;"Test"),"Choose Evidence or Test; ",""))&amp;IF(C301="","Add record ID; ",IF(AND(OR(B301="Evidence",B301="Test"),IF(B301="Evidence",COUNTIF(EvidenceTable[Evidence ID],C301),COUNTIF(TestsTable[Test ID],C301))=0),"Unknown record for selected type; ",""))&amp;IF(D301="","Explain relevance and limits; ","")&amp;IF(AND(A301&lt;&gt;"",B301&lt;&gt;"",C301&lt;&gt;"",COUNTIFS(DecisionSupportLinks[Decision ID],A301,DecisionSupportLinks[Record type],B301,DecisionSupportLinks[Record ID],C301)&gt;1),"Duplicate reference; ","")&amp;IF(AND(C301&lt;&gt;"",OR(B301="Evidence",B301="Test"),IF(B301="Evidence",COUNTIF(EvidenceTable[Evidence ID],C301),COUNTIF(TestsTable[Test ID],C301))=1,COUNTIF(DecisionsTable[Decision ID],A301)=1),IF(IF(B301="Evidence",COUNTIFS(EvidenceTable[Evidence ID],C301,EvidenceTable[Claim ID],INDEX(DecisionsTable[Claim ID],MATCH(A301,DecisionsTable[Decision ID],0))),COUNTIFS(TestsTable[Test ID],C301,TestsTable[Claim ID],INDEX(DecisionsTable[Claim ID],MATCH(A301,DecisionsTable[Decision ID],0))))=0,"Record belongs to another claim; ",""),""))</f>
      </c>
      <c r="F301" s="32" t="str">
        <f>IF(OR(A301="",B301="",C301=""),"",COUNTIFS($A$217:A301,A301,$B$217:B301,B301,$C$217:C301,"&lt;&gt;"))</f>
      </c>
      <c r="G301" s="32" t="str">
        <f>IF(F301="","",A301&amp;"__"&amp;B301&amp;"__"&amp;F301)</f>
      </c>
      <c r="H301" s="32" t="str">
        <f>IF(F301="","",IF(F301=1,C301,INDEX($H$216:H300,MATCH(A301&amp;"__"&amp;B301&amp;"__"&amp;(F301-1),$G$216:G300,0))&amp;", "&amp;C301))</f>
      </c>
      <c r="I301" s="32" t="str">
        <f>IF(COUNTA(A301:D301)=0,"",IF(E301="",0,1))</f>
      </c>
    </row>
    <row r="302" ht="46" customHeight="1">
      <c r="A302" s="20"/>
      <c r="B302" s="20"/>
      <c r="C302" s="20"/>
      <c r="D302" s="20"/>
      <c r="E302" s="32" t="str">
        <f>IF(COUNTA(A302:D302)=0,"",IF(A302="","Add decision link; ",IF(AND(COUNTIF(DecisionsTable[Decision ID],A302)=0,A302&lt;&gt;'Review Summary'!$B$6),"Unknown decision; ",""))&amp;IF(B302="","Select record type; ",IF(AND(B302&lt;&gt;"Evidence",B302&lt;&gt;"Test"),"Choose Evidence or Test; ",""))&amp;IF(C302="","Add record ID; ",IF(AND(OR(B302="Evidence",B302="Test"),IF(B302="Evidence",COUNTIF(EvidenceTable[Evidence ID],C302),COUNTIF(TestsTable[Test ID],C302))=0),"Unknown record for selected type; ",""))&amp;IF(D302="","Explain relevance and limits; ","")&amp;IF(AND(A302&lt;&gt;"",B302&lt;&gt;"",C302&lt;&gt;"",COUNTIFS(DecisionSupportLinks[Decision ID],A302,DecisionSupportLinks[Record type],B302,DecisionSupportLinks[Record ID],C302)&gt;1),"Duplicate reference; ","")&amp;IF(AND(C302&lt;&gt;"",OR(B302="Evidence",B302="Test"),IF(B302="Evidence",COUNTIF(EvidenceTable[Evidence ID],C302),COUNTIF(TestsTable[Test ID],C302))=1,COUNTIF(DecisionsTable[Decision ID],A302)=1),IF(IF(B302="Evidence",COUNTIFS(EvidenceTable[Evidence ID],C302,EvidenceTable[Claim ID],INDEX(DecisionsTable[Claim ID],MATCH(A302,DecisionsTable[Decision ID],0))),COUNTIFS(TestsTable[Test ID],C302,TestsTable[Claim ID],INDEX(DecisionsTable[Claim ID],MATCH(A302,DecisionsTable[Decision ID],0))))=0,"Record belongs to another claim; ",""),""))</f>
      </c>
      <c r="F302" s="32" t="str">
        <f>IF(OR(A302="",B302="",C302=""),"",COUNTIFS($A$217:A302,A302,$B$217:B302,B302,$C$217:C302,"&lt;&gt;"))</f>
      </c>
      <c r="G302" s="32" t="str">
        <f>IF(F302="","",A302&amp;"__"&amp;B302&amp;"__"&amp;F302)</f>
      </c>
      <c r="H302" s="32" t="str">
        <f>IF(F302="","",IF(F302=1,C302,INDEX($H$216:H301,MATCH(A302&amp;"__"&amp;B302&amp;"__"&amp;(F302-1),$G$216:G301,0))&amp;", "&amp;C302))</f>
      </c>
      <c r="I302" s="32" t="str">
        <f>IF(COUNTA(A302:D302)=0,"",IF(E302="",0,1))</f>
      </c>
    </row>
    <row r="303" ht="46" customHeight="1">
      <c r="A303" s="20"/>
      <c r="B303" s="20"/>
      <c r="C303" s="20"/>
      <c r="D303" s="20"/>
      <c r="E303" s="32" t="str">
        <f>IF(COUNTA(A303:D303)=0,"",IF(A303="","Add decision link; ",IF(AND(COUNTIF(DecisionsTable[Decision ID],A303)=0,A303&lt;&gt;'Review Summary'!$B$6),"Unknown decision; ",""))&amp;IF(B303="","Select record type; ",IF(AND(B303&lt;&gt;"Evidence",B303&lt;&gt;"Test"),"Choose Evidence or Test; ",""))&amp;IF(C303="","Add record ID; ",IF(AND(OR(B303="Evidence",B303="Test"),IF(B303="Evidence",COUNTIF(EvidenceTable[Evidence ID],C303),COUNTIF(TestsTable[Test ID],C303))=0),"Unknown record for selected type; ",""))&amp;IF(D303="","Explain relevance and limits; ","")&amp;IF(AND(A303&lt;&gt;"",B303&lt;&gt;"",C303&lt;&gt;"",COUNTIFS(DecisionSupportLinks[Decision ID],A303,DecisionSupportLinks[Record type],B303,DecisionSupportLinks[Record ID],C303)&gt;1),"Duplicate reference; ","")&amp;IF(AND(C303&lt;&gt;"",OR(B303="Evidence",B303="Test"),IF(B303="Evidence",COUNTIF(EvidenceTable[Evidence ID],C303),COUNTIF(TestsTable[Test ID],C303))=1,COUNTIF(DecisionsTable[Decision ID],A303)=1),IF(IF(B303="Evidence",COUNTIFS(EvidenceTable[Evidence ID],C303,EvidenceTable[Claim ID],INDEX(DecisionsTable[Claim ID],MATCH(A303,DecisionsTable[Decision ID],0))),COUNTIFS(TestsTable[Test ID],C303,TestsTable[Claim ID],INDEX(DecisionsTable[Claim ID],MATCH(A303,DecisionsTable[Decision ID],0))))=0,"Record belongs to another claim; ",""),""))</f>
      </c>
      <c r="F303" s="32" t="str">
        <f>IF(OR(A303="",B303="",C303=""),"",COUNTIFS($A$217:A303,A303,$B$217:B303,B303,$C$217:C303,"&lt;&gt;"))</f>
      </c>
      <c r="G303" s="32" t="str">
        <f>IF(F303="","",A303&amp;"__"&amp;B303&amp;"__"&amp;F303)</f>
      </c>
      <c r="H303" s="32" t="str">
        <f>IF(F303="","",IF(F303=1,C303,INDEX($H$216:H302,MATCH(A303&amp;"__"&amp;B303&amp;"__"&amp;(F303-1),$G$216:G302,0))&amp;", "&amp;C303))</f>
      </c>
      <c r="I303" s="32" t="str">
        <f>IF(COUNTA(A303:D303)=0,"",IF(E303="",0,1))</f>
      </c>
    </row>
    <row r="304" ht="46" customHeight="1">
      <c r="A304" s="20"/>
      <c r="B304" s="20"/>
      <c r="C304" s="20"/>
      <c r="D304" s="20"/>
      <c r="E304" s="32" t="str">
        <f>IF(COUNTA(A304:D304)=0,"",IF(A304="","Add decision link; ",IF(AND(COUNTIF(DecisionsTable[Decision ID],A304)=0,A304&lt;&gt;'Review Summary'!$B$6),"Unknown decision; ",""))&amp;IF(B304="","Select record type; ",IF(AND(B304&lt;&gt;"Evidence",B304&lt;&gt;"Test"),"Choose Evidence or Test; ",""))&amp;IF(C304="","Add record ID; ",IF(AND(OR(B304="Evidence",B304="Test"),IF(B304="Evidence",COUNTIF(EvidenceTable[Evidence ID],C304),COUNTIF(TestsTable[Test ID],C304))=0),"Unknown record for selected type; ",""))&amp;IF(D304="","Explain relevance and limits; ","")&amp;IF(AND(A304&lt;&gt;"",B304&lt;&gt;"",C304&lt;&gt;"",COUNTIFS(DecisionSupportLinks[Decision ID],A304,DecisionSupportLinks[Record type],B304,DecisionSupportLinks[Record ID],C304)&gt;1),"Duplicate reference; ","")&amp;IF(AND(C304&lt;&gt;"",OR(B304="Evidence",B304="Test"),IF(B304="Evidence",COUNTIF(EvidenceTable[Evidence ID],C304),COUNTIF(TestsTable[Test ID],C304))=1,COUNTIF(DecisionsTable[Decision ID],A304)=1),IF(IF(B304="Evidence",COUNTIFS(EvidenceTable[Evidence ID],C304,EvidenceTable[Claim ID],INDEX(DecisionsTable[Claim ID],MATCH(A304,DecisionsTable[Decision ID],0))),COUNTIFS(TestsTable[Test ID],C304,TestsTable[Claim ID],INDEX(DecisionsTable[Claim ID],MATCH(A304,DecisionsTable[Decision ID],0))))=0,"Record belongs to another claim; ",""),""))</f>
      </c>
      <c r="F304" s="32" t="str">
        <f>IF(OR(A304="",B304="",C304=""),"",COUNTIFS($A$217:A304,A304,$B$217:B304,B304,$C$217:C304,"&lt;&gt;"))</f>
      </c>
      <c r="G304" s="32" t="str">
        <f>IF(F304="","",A304&amp;"__"&amp;B304&amp;"__"&amp;F304)</f>
      </c>
      <c r="H304" s="32" t="str">
        <f>IF(F304="","",IF(F304=1,C304,INDEX($H$216:H303,MATCH(A304&amp;"__"&amp;B304&amp;"__"&amp;(F304-1),$G$216:G303,0))&amp;", "&amp;C304))</f>
      </c>
      <c r="I304" s="32" t="str">
        <f>IF(COUNTA(A304:D304)=0,"",IF(E304="",0,1))</f>
      </c>
    </row>
    <row r="305" ht="46" customHeight="1">
      <c r="A305" s="20"/>
      <c r="B305" s="20"/>
      <c r="C305" s="20"/>
      <c r="D305" s="20"/>
      <c r="E305" s="32" t="str">
        <f>IF(COUNTA(A305:D305)=0,"",IF(A305="","Add decision link; ",IF(AND(COUNTIF(DecisionsTable[Decision ID],A305)=0,A305&lt;&gt;'Review Summary'!$B$6),"Unknown decision; ",""))&amp;IF(B305="","Select record type; ",IF(AND(B305&lt;&gt;"Evidence",B305&lt;&gt;"Test"),"Choose Evidence or Test; ",""))&amp;IF(C305="","Add record ID; ",IF(AND(OR(B305="Evidence",B305="Test"),IF(B305="Evidence",COUNTIF(EvidenceTable[Evidence ID],C305),COUNTIF(TestsTable[Test ID],C305))=0),"Unknown record for selected type; ",""))&amp;IF(D305="","Explain relevance and limits; ","")&amp;IF(AND(A305&lt;&gt;"",B305&lt;&gt;"",C305&lt;&gt;"",COUNTIFS(DecisionSupportLinks[Decision ID],A305,DecisionSupportLinks[Record type],B305,DecisionSupportLinks[Record ID],C305)&gt;1),"Duplicate reference; ","")&amp;IF(AND(C305&lt;&gt;"",OR(B305="Evidence",B305="Test"),IF(B305="Evidence",COUNTIF(EvidenceTable[Evidence ID],C305),COUNTIF(TestsTable[Test ID],C305))=1,COUNTIF(DecisionsTable[Decision ID],A305)=1),IF(IF(B305="Evidence",COUNTIFS(EvidenceTable[Evidence ID],C305,EvidenceTable[Claim ID],INDEX(DecisionsTable[Claim ID],MATCH(A305,DecisionsTable[Decision ID],0))),COUNTIFS(TestsTable[Test ID],C305,TestsTable[Claim ID],INDEX(DecisionsTable[Claim ID],MATCH(A305,DecisionsTable[Decision ID],0))))=0,"Record belongs to another claim; ",""),""))</f>
      </c>
      <c r="F305" s="32" t="str">
        <f>IF(OR(A305="",B305="",C305=""),"",COUNTIFS($A$217:A305,A305,$B$217:B305,B305,$C$217:C305,"&lt;&gt;"))</f>
      </c>
      <c r="G305" s="32" t="str">
        <f>IF(F305="","",A305&amp;"__"&amp;B305&amp;"__"&amp;F305)</f>
      </c>
      <c r="H305" s="32" t="str">
        <f>IF(F305="","",IF(F305=1,C305,INDEX($H$216:H304,MATCH(A305&amp;"__"&amp;B305&amp;"__"&amp;(F305-1),$G$216:G304,0))&amp;", "&amp;C305))</f>
      </c>
      <c r="I305" s="32" t="str">
        <f>IF(COUNTA(A305:D305)=0,"",IF(E305="",0,1))</f>
      </c>
    </row>
    <row r="306" ht="46" customHeight="1">
      <c r="A306" s="20"/>
      <c r="B306" s="20"/>
      <c r="C306" s="20"/>
      <c r="D306" s="20"/>
      <c r="E306" s="32" t="str">
        <f>IF(COUNTA(A306:D306)=0,"",IF(A306="","Add decision link; ",IF(AND(COUNTIF(DecisionsTable[Decision ID],A306)=0,A306&lt;&gt;'Review Summary'!$B$6),"Unknown decision; ",""))&amp;IF(B306="","Select record type; ",IF(AND(B306&lt;&gt;"Evidence",B306&lt;&gt;"Test"),"Choose Evidence or Test; ",""))&amp;IF(C306="","Add record ID; ",IF(AND(OR(B306="Evidence",B306="Test"),IF(B306="Evidence",COUNTIF(EvidenceTable[Evidence ID],C306),COUNTIF(TestsTable[Test ID],C306))=0),"Unknown record for selected type; ",""))&amp;IF(D306="","Explain relevance and limits; ","")&amp;IF(AND(A306&lt;&gt;"",B306&lt;&gt;"",C306&lt;&gt;"",COUNTIFS(DecisionSupportLinks[Decision ID],A306,DecisionSupportLinks[Record type],B306,DecisionSupportLinks[Record ID],C306)&gt;1),"Duplicate reference; ","")&amp;IF(AND(C306&lt;&gt;"",OR(B306="Evidence",B306="Test"),IF(B306="Evidence",COUNTIF(EvidenceTable[Evidence ID],C306),COUNTIF(TestsTable[Test ID],C306))=1,COUNTIF(DecisionsTable[Decision ID],A306)=1),IF(IF(B306="Evidence",COUNTIFS(EvidenceTable[Evidence ID],C306,EvidenceTable[Claim ID],INDEX(DecisionsTable[Claim ID],MATCH(A306,DecisionsTable[Decision ID],0))),COUNTIFS(TestsTable[Test ID],C306,TestsTable[Claim ID],INDEX(DecisionsTable[Claim ID],MATCH(A306,DecisionsTable[Decision ID],0))))=0,"Record belongs to another claim; ",""),""))</f>
      </c>
      <c r="F306" s="32" t="str">
        <f>IF(OR(A306="",B306="",C306=""),"",COUNTIFS($A$217:A306,A306,$B$217:B306,B306,$C$217:C306,"&lt;&gt;"))</f>
      </c>
      <c r="G306" s="32" t="str">
        <f>IF(F306="","",A306&amp;"__"&amp;B306&amp;"__"&amp;F306)</f>
      </c>
      <c r="H306" s="32" t="str">
        <f>IF(F306="","",IF(F306=1,C306,INDEX($H$216:H305,MATCH(A306&amp;"__"&amp;B306&amp;"__"&amp;(F306-1),$G$216:G305,0))&amp;", "&amp;C306))</f>
      </c>
      <c r="I306" s="32" t="str">
        <f>IF(COUNTA(A306:D306)=0,"",IF(E306="",0,1))</f>
      </c>
    </row>
    <row r="307" ht="46" customHeight="1">
      <c r="A307" s="20"/>
      <c r="B307" s="20"/>
      <c r="C307" s="20"/>
      <c r="D307" s="20"/>
      <c r="E307" s="32" t="str">
        <f>IF(COUNTA(A307:D307)=0,"",IF(A307="","Add decision link; ",IF(AND(COUNTIF(DecisionsTable[Decision ID],A307)=0,A307&lt;&gt;'Review Summary'!$B$6),"Unknown decision; ",""))&amp;IF(B307="","Select record type; ",IF(AND(B307&lt;&gt;"Evidence",B307&lt;&gt;"Test"),"Choose Evidence or Test; ",""))&amp;IF(C307="","Add record ID; ",IF(AND(OR(B307="Evidence",B307="Test"),IF(B307="Evidence",COUNTIF(EvidenceTable[Evidence ID],C307),COUNTIF(TestsTable[Test ID],C307))=0),"Unknown record for selected type; ",""))&amp;IF(D307="","Explain relevance and limits; ","")&amp;IF(AND(A307&lt;&gt;"",B307&lt;&gt;"",C307&lt;&gt;"",COUNTIFS(DecisionSupportLinks[Decision ID],A307,DecisionSupportLinks[Record type],B307,DecisionSupportLinks[Record ID],C307)&gt;1),"Duplicate reference; ","")&amp;IF(AND(C307&lt;&gt;"",OR(B307="Evidence",B307="Test"),IF(B307="Evidence",COUNTIF(EvidenceTable[Evidence ID],C307),COUNTIF(TestsTable[Test ID],C307))=1,COUNTIF(DecisionsTable[Decision ID],A307)=1),IF(IF(B307="Evidence",COUNTIFS(EvidenceTable[Evidence ID],C307,EvidenceTable[Claim ID],INDEX(DecisionsTable[Claim ID],MATCH(A307,DecisionsTable[Decision ID],0))),COUNTIFS(TestsTable[Test ID],C307,TestsTable[Claim ID],INDEX(DecisionsTable[Claim ID],MATCH(A307,DecisionsTable[Decision ID],0))))=0,"Record belongs to another claim; ",""),""))</f>
      </c>
      <c r="F307" s="32" t="str">
        <f>IF(OR(A307="",B307="",C307=""),"",COUNTIFS($A$217:A307,A307,$B$217:B307,B307,$C$217:C307,"&lt;&gt;"))</f>
      </c>
      <c r="G307" s="32" t="str">
        <f>IF(F307="","",A307&amp;"__"&amp;B307&amp;"__"&amp;F307)</f>
      </c>
      <c r="H307" s="32" t="str">
        <f>IF(F307="","",IF(F307=1,C307,INDEX($H$216:H306,MATCH(A307&amp;"__"&amp;B307&amp;"__"&amp;(F307-1),$G$216:G306,0))&amp;", "&amp;C307))</f>
      </c>
      <c r="I307" s="32" t="str">
        <f>IF(COUNTA(A307:D307)=0,"",IF(E307="",0,1))</f>
      </c>
    </row>
    <row r="308" ht="46" customHeight="1">
      <c r="A308" s="20"/>
      <c r="B308" s="20"/>
      <c r="C308" s="20"/>
      <c r="D308" s="20"/>
      <c r="E308" s="32" t="str">
        <f>IF(COUNTA(A308:D308)=0,"",IF(A308="","Add decision link; ",IF(AND(COUNTIF(DecisionsTable[Decision ID],A308)=0,A308&lt;&gt;'Review Summary'!$B$6),"Unknown decision; ",""))&amp;IF(B308="","Select record type; ",IF(AND(B308&lt;&gt;"Evidence",B308&lt;&gt;"Test"),"Choose Evidence or Test; ",""))&amp;IF(C308="","Add record ID; ",IF(AND(OR(B308="Evidence",B308="Test"),IF(B308="Evidence",COUNTIF(EvidenceTable[Evidence ID],C308),COUNTIF(TestsTable[Test ID],C308))=0),"Unknown record for selected type; ",""))&amp;IF(D308="","Explain relevance and limits; ","")&amp;IF(AND(A308&lt;&gt;"",B308&lt;&gt;"",C308&lt;&gt;"",COUNTIFS(DecisionSupportLinks[Decision ID],A308,DecisionSupportLinks[Record type],B308,DecisionSupportLinks[Record ID],C308)&gt;1),"Duplicate reference; ","")&amp;IF(AND(C308&lt;&gt;"",OR(B308="Evidence",B308="Test"),IF(B308="Evidence",COUNTIF(EvidenceTable[Evidence ID],C308),COUNTIF(TestsTable[Test ID],C308))=1,COUNTIF(DecisionsTable[Decision ID],A308)=1),IF(IF(B308="Evidence",COUNTIFS(EvidenceTable[Evidence ID],C308,EvidenceTable[Claim ID],INDEX(DecisionsTable[Claim ID],MATCH(A308,DecisionsTable[Decision ID],0))),COUNTIFS(TestsTable[Test ID],C308,TestsTable[Claim ID],INDEX(DecisionsTable[Claim ID],MATCH(A308,DecisionsTable[Decision ID],0))))=0,"Record belongs to another claim; ",""),""))</f>
      </c>
      <c r="F308" s="32" t="str">
        <f>IF(OR(A308="",B308="",C308=""),"",COUNTIFS($A$217:A308,A308,$B$217:B308,B308,$C$217:C308,"&lt;&gt;"))</f>
      </c>
      <c r="G308" s="32" t="str">
        <f>IF(F308="","",A308&amp;"__"&amp;B308&amp;"__"&amp;F308)</f>
      </c>
      <c r="H308" s="32" t="str">
        <f>IF(F308="","",IF(F308=1,C308,INDEX($H$216:H307,MATCH(A308&amp;"__"&amp;B308&amp;"__"&amp;(F308-1),$G$216:G307,0))&amp;", "&amp;C308))</f>
      </c>
      <c r="I308" s="32" t="str">
        <f>IF(COUNTA(A308:D308)=0,"",IF(E308="",0,1))</f>
      </c>
    </row>
    <row r="309" ht="46" customHeight="1">
      <c r="A309" s="20"/>
      <c r="B309" s="20"/>
      <c r="C309" s="20"/>
      <c r="D309" s="20"/>
      <c r="E309" s="32" t="str">
        <f>IF(COUNTA(A309:D309)=0,"",IF(A309="","Add decision link; ",IF(AND(COUNTIF(DecisionsTable[Decision ID],A309)=0,A309&lt;&gt;'Review Summary'!$B$6),"Unknown decision; ",""))&amp;IF(B309="","Select record type; ",IF(AND(B309&lt;&gt;"Evidence",B309&lt;&gt;"Test"),"Choose Evidence or Test; ",""))&amp;IF(C309="","Add record ID; ",IF(AND(OR(B309="Evidence",B309="Test"),IF(B309="Evidence",COUNTIF(EvidenceTable[Evidence ID],C309),COUNTIF(TestsTable[Test ID],C309))=0),"Unknown record for selected type; ",""))&amp;IF(D309="","Explain relevance and limits; ","")&amp;IF(AND(A309&lt;&gt;"",B309&lt;&gt;"",C309&lt;&gt;"",COUNTIFS(DecisionSupportLinks[Decision ID],A309,DecisionSupportLinks[Record type],B309,DecisionSupportLinks[Record ID],C309)&gt;1),"Duplicate reference; ","")&amp;IF(AND(C309&lt;&gt;"",OR(B309="Evidence",B309="Test"),IF(B309="Evidence",COUNTIF(EvidenceTable[Evidence ID],C309),COUNTIF(TestsTable[Test ID],C309))=1,COUNTIF(DecisionsTable[Decision ID],A309)=1),IF(IF(B309="Evidence",COUNTIFS(EvidenceTable[Evidence ID],C309,EvidenceTable[Claim ID],INDEX(DecisionsTable[Claim ID],MATCH(A309,DecisionsTable[Decision ID],0))),COUNTIFS(TestsTable[Test ID],C309,TestsTable[Claim ID],INDEX(DecisionsTable[Claim ID],MATCH(A309,DecisionsTable[Decision ID],0))))=0,"Record belongs to another claim; ",""),""))</f>
      </c>
      <c r="F309" s="32" t="str">
        <f>IF(OR(A309="",B309="",C309=""),"",COUNTIFS($A$217:A309,A309,$B$217:B309,B309,$C$217:C309,"&lt;&gt;"))</f>
      </c>
      <c r="G309" s="32" t="str">
        <f>IF(F309="","",A309&amp;"__"&amp;B309&amp;"__"&amp;F309)</f>
      </c>
      <c r="H309" s="32" t="str">
        <f>IF(F309="","",IF(F309=1,C309,INDEX($H$216:H308,MATCH(A309&amp;"__"&amp;B309&amp;"__"&amp;(F309-1),$G$216:G308,0))&amp;", "&amp;C309))</f>
      </c>
      <c r="I309" s="32" t="str">
        <f>IF(COUNTA(A309:D309)=0,"",IF(E309="",0,1))</f>
      </c>
    </row>
    <row r="310" ht="46" customHeight="1">
      <c r="A310" s="20"/>
      <c r="B310" s="20"/>
      <c r="C310" s="20"/>
      <c r="D310" s="20"/>
      <c r="E310" s="32" t="str">
        <f>IF(COUNTA(A310:D310)=0,"",IF(A310="","Add decision link; ",IF(AND(COUNTIF(DecisionsTable[Decision ID],A310)=0,A310&lt;&gt;'Review Summary'!$B$6),"Unknown decision; ",""))&amp;IF(B310="","Select record type; ",IF(AND(B310&lt;&gt;"Evidence",B310&lt;&gt;"Test"),"Choose Evidence or Test; ",""))&amp;IF(C310="","Add record ID; ",IF(AND(OR(B310="Evidence",B310="Test"),IF(B310="Evidence",COUNTIF(EvidenceTable[Evidence ID],C310),COUNTIF(TestsTable[Test ID],C310))=0),"Unknown record for selected type; ",""))&amp;IF(D310="","Explain relevance and limits; ","")&amp;IF(AND(A310&lt;&gt;"",B310&lt;&gt;"",C310&lt;&gt;"",COUNTIFS(DecisionSupportLinks[Decision ID],A310,DecisionSupportLinks[Record type],B310,DecisionSupportLinks[Record ID],C310)&gt;1),"Duplicate reference; ","")&amp;IF(AND(C310&lt;&gt;"",OR(B310="Evidence",B310="Test"),IF(B310="Evidence",COUNTIF(EvidenceTable[Evidence ID],C310),COUNTIF(TestsTable[Test ID],C310))=1,COUNTIF(DecisionsTable[Decision ID],A310)=1),IF(IF(B310="Evidence",COUNTIFS(EvidenceTable[Evidence ID],C310,EvidenceTable[Claim ID],INDEX(DecisionsTable[Claim ID],MATCH(A310,DecisionsTable[Decision ID],0))),COUNTIFS(TestsTable[Test ID],C310,TestsTable[Claim ID],INDEX(DecisionsTable[Claim ID],MATCH(A310,DecisionsTable[Decision ID],0))))=0,"Record belongs to another claim; ",""),""))</f>
      </c>
      <c r="F310" s="32" t="str">
        <f>IF(OR(A310="",B310="",C310=""),"",COUNTIFS($A$217:A310,A310,$B$217:B310,B310,$C$217:C310,"&lt;&gt;"))</f>
      </c>
      <c r="G310" s="32" t="str">
        <f>IF(F310="","",A310&amp;"__"&amp;B310&amp;"__"&amp;F310)</f>
      </c>
      <c r="H310" s="32" t="str">
        <f>IF(F310="","",IF(F310=1,C310,INDEX($H$216:H309,MATCH(A310&amp;"__"&amp;B310&amp;"__"&amp;(F310-1),$G$216:G309,0))&amp;", "&amp;C310))</f>
      </c>
      <c r="I310" s="32" t="str">
        <f>IF(COUNTA(A310:D310)=0,"",IF(E310="",0,1))</f>
      </c>
    </row>
    <row r="311" ht="46" customHeight="1">
      <c r="A311" s="20"/>
      <c r="B311" s="20"/>
      <c r="C311" s="20"/>
      <c r="D311" s="20"/>
      <c r="E311" s="32" t="str">
        <f>IF(COUNTA(A311:D311)=0,"",IF(A311="","Add decision link; ",IF(AND(COUNTIF(DecisionsTable[Decision ID],A311)=0,A311&lt;&gt;'Review Summary'!$B$6),"Unknown decision; ",""))&amp;IF(B311="","Select record type; ",IF(AND(B311&lt;&gt;"Evidence",B311&lt;&gt;"Test"),"Choose Evidence or Test; ",""))&amp;IF(C311="","Add record ID; ",IF(AND(OR(B311="Evidence",B311="Test"),IF(B311="Evidence",COUNTIF(EvidenceTable[Evidence ID],C311),COUNTIF(TestsTable[Test ID],C311))=0),"Unknown record for selected type; ",""))&amp;IF(D311="","Explain relevance and limits; ","")&amp;IF(AND(A311&lt;&gt;"",B311&lt;&gt;"",C311&lt;&gt;"",COUNTIFS(DecisionSupportLinks[Decision ID],A311,DecisionSupportLinks[Record type],B311,DecisionSupportLinks[Record ID],C311)&gt;1),"Duplicate reference; ","")&amp;IF(AND(C311&lt;&gt;"",OR(B311="Evidence",B311="Test"),IF(B311="Evidence",COUNTIF(EvidenceTable[Evidence ID],C311),COUNTIF(TestsTable[Test ID],C311))=1,COUNTIF(DecisionsTable[Decision ID],A311)=1),IF(IF(B311="Evidence",COUNTIFS(EvidenceTable[Evidence ID],C311,EvidenceTable[Claim ID],INDEX(DecisionsTable[Claim ID],MATCH(A311,DecisionsTable[Decision ID],0))),COUNTIFS(TestsTable[Test ID],C311,TestsTable[Claim ID],INDEX(DecisionsTable[Claim ID],MATCH(A311,DecisionsTable[Decision ID],0))))=0,"Record belongs to another claim; ",""),""))</f>
      </c>
      <c r="F311" s="32" t="str">
        <f>IF(OR(A311="",B311="",C311=""),"",COUNTIFS($A$217:A311,A311,$B$217:B311,B311,$C$217:C311,"&lt;&gt;"))</f>
      </c>
      <c r="G311" s="32" t="str">
        <f>IF(F311="","",A311&amp;"__"&amp;B311&amp;"__"&amp;F311)</f>
      </c>
      <c r="H311" s="32" t="str">
        <f>IF(F311="","",IF(F311=1,C311,INDEX($H$216:H310,MATCH(A311&amp;"__"&amp;B311&amp;"__"&amp;(F311-1),$G$216:G310,0))&amp;", "&amp;C311))</f>
      </c>
      <c r="I311" s="32" t="str">
        <f>IF(COUNTA(A311:D311)=0,"",IF(E311="",0,1))</f>
      </c>
    </row>
    <row r="312" ht="46" customHeight="1">
      <c r="A312" s="20"/>
      <c r="B312" s="20"/>
      <c r="C312" s="20"/>
      <c r="D312" s="20"/>
      <c r="E312" s="32" t="str">
        <f>IF(COUNTA(A312:D312)=0,"",IF(A312="","Add decision link; ",IF(AND(COUNTIF(DecisionsTable[Decision ID],A312)=0,A312&lt;&gt;'Review Summary'!$B$6),"Unknown decision; ",""))&amp;IF(B312="","Select record type; ",IF(AND(B312&lt;&gt;"Evidence",B312&lt;&gt;"Test"),"Choose Evidence or Test; ",""))&amp;IF(C312="","Add record ID; ",IF(AND(OR(B312="Evidence",B312="Test"),IF(B312="Evidence",COUNTIF(EvidenceTable[Evidence ID],C312),COUNTIF(TestsTable[Test ID],C312))=0),"Unknown record for selected type; ",""))&amp;IF(D312="","Explain relevance and limits; ","")&amp;IF(AND(A312&lt;&gt;"",B312&lt;&gt;"",C312&lt;&gt;"",COUNTIFS(DecisionSupportLinks[Decision ID],A312,DecisionSupportLinks[Record type],B312,DecisionSupportLinks[Record ID],C312)&gt;1),"Duplicate reference; ","")&amp;IF(AND(C312&lt;&gt;"",OR(B312="Evidence",B312="Test"),IF(B312="Evidence",COUNTIF(EvidenceTable[Evidence ID],C312),COUNTIF(TestsTable[Test ID],C312))=1,COUNTIF(DecisionsTable[Decision ID],A312)=1),IF(IF(B312="Evidence",COUNTIFS(EvidenceTable[Evidence ID],C312,EvidenceTable[Claim ID],INDEX(DecisionsTable[Claim ID],MATCH(A312,DecisionsTable[Decision ID],0))),COUNTIFS(TestsTable[Test ID],C312,TestsTable[Claim ID],INDEX(DecisionsTable[Claim ID],MATCH(A312,DecisionsTable[Decision ID],0))))=0,"Record belongs to another claim; ",""),""))</f>
      </c>
      <c r="F312" s="32" t="str">
        <f>IF(OR(A312="",B312="",C312=""),"",COUNTIFS($A$217:A312,A312,$B$217:B312,B312,$C$217:C312,"&lt;&gt;"))</f>
      </c>
      <c r="G312" s="32" t="str">
        <f>IF(F312="","",A312&amp;"__"&amp;B312&amp;"__"&amp;F312)</f>
      </c>
      <c r="H312" s="32" t="str">
        <f>IF(F312="","",IF(F312=1,C312,INDEX($H$216:H311,MATCH(A312&amp;"__"&amp;B312&amp;"__"&amp;(F312-1),$G$216:G311,0))&amp;", "&amp;C312))</f>
      </c>
      <c r="I312" s="32" t="str">
        <f>IF(COUNTA(A312:D312)=0,"",IF(E312="",0,1))</f>
      </c>
    </row>
    <row r="313" ht="46" customHeight="1">
      <c r="A313" s="20"/>
      <c r="B313" s="20"/>
      <c r="C313" s="20"/>
      <c r="D313" s="20"/>
      <c r="E313" s="32" t="str">
        <f>IF(COUNTA(A313:D313)=0,"",IF(A313="","Add decision link; ",IF(AND(COUNTIF(DecisionsTable[Decision ID],A313)=0,A313&lt;&gt;'Review Summary'!$B$6),"Unknown decision; ",""))&amp;IF(B313="","Select record type; ",IF(AND(B313&lt;&gt;"Evidence",B313&lt;&gt;"Test"),"Choose Evidence or Test; ",""))&amp;IF(C313="","Add record ID; ",IF(AND(OR(B313="Evidence",B313="Test"),IF(B313="Evidence",COUNTIF(EvidenceTable[Evidence ID],C313),COUNTIF(TestsTable[Test ID],C313))=0),"Unknown record for selected type; ",""))&amp;IF(D313="","Explain relevance and limits; ","")&amp;IF(AND(A313&lt;&gt;"",B313&lt;&gt;"",C313&lt;&gt;"",COUNTIFS(DecisionSupportLinks[Decision ID],A313,DecisionSupportLinks[Record type],B313,DecisionSupportLinks[Record ID],C313)&gt;1),"Duplicate reference; ","")&amp;IF(AND(C313&lt;&gt;"",OR(B313="Evidence",B313="Test"),IF(B313="Evidence",COUNTIF(EvidenceTable[Evidence ID],C313),COUNTIF(TestsTable[Test ID],C313))=1,COUNTIF(DecisionsTable[Decision ID],A313)=1),IF(IF(B313="Evidence",COUNTIFS(EvidenceTable[Evidence ID],C313,EvidenceTable[Claim ID],INDEX(DecisionsTable[Claim ID],MATCH(A313,DecisionsTable[Decision ID],0))),COUNTIFS(TestsTable[Test ID],C313,TestsTable[Claim ID],INDEX(DecisionsTable[Claim ID],MATCH(A313,DecisionsTable[Decision ID],0))))=0,"Record belongs to another claim; ",""),""))</f>
      </c>
      <c r="F313" s="32" t="str">
        <f>IF(OR(A313="",B313="",C313=""),"",COUNTIFS($A$217:A313,A313,$B$217:B313,B313,$C$217:C313,"&lt;&gt;"))</f>
      </c>
      <c r="G313" s="32" t="str">
        <f>IF(F313="","",A313&amp;"__"&amp;B313&amp;"__"&amp;F313)</f>
      </c>
      <c r="H313" s="32" t="str">
        <f>IF(F313="","",IF(F313=1,C313,INDEX($H$216:H312,MATCH(A313&amp;"__"&amp;B313&amp;"__"&amp;(F313-1),$G$216:G312,0))&amp;", "&amp;C313))</f>
      </c>
      <c r="I313" s="32" t="str">
        <f>IF(COUNTA(A313:D313)=0,"",IF(E313="",0,1))</f>
      </c>
    </row>
    <row r="314" ht="46" customHeight="1">
      <c r="A314" s="20"/>
      <c r="B314" s="20"/>
      <c r="C314" s="20"/>
      <c r="D314" s="20"/>
      <c r="E314" s="32" t="str">
        <f>IF(COUNTA(A314:D314)=0,"",IF(A314="","Add decision link; ",IF(AND(COUNTIF(DecisionsTable[Decision ID],A314)=0,A314&lt;&gt;'Review Summary'!$B$6),"Unknown decision; ",""))&amp;IF(B314="","Select record type; ",IF(AND(B314&lt;&gt;"Evidence",B314&lt;&gt;"Test"),"Choose Evidence or Test; ",""))&amp;IF(C314="","Add record ID; ",IF(AND(OR(B314="Evidence",B314="Test"),IF(B314="Evidence",COUNTIF(EvidenceTable[Evidence ID],C314),COUNTIF(TestsTable[Test ID],C314))=0),"Unknown record for selected type; ",""))&amp;IF(D314="","Explain relevance and limits; ","")&amp;IF(AND(A314&lt;&gt;"",B314&lt;&gt;"",C314&lt;&gt;"",COUNTIFS(DecisionSupportLinks[Decision ID],A314,DecisionSupportLinks[Record type],B314,DecisionSupportLinks[Record ID],C314)&gt;1),"Duplicate reference; ","")&amp;IF(AND(C314&lt;&gt;"",OR(B314="Evidence",B314="Test"),IF(B314="Evidence",COUNTIF(EvidenceTable[Evidence ID],C314),COUNTIF(TestsTable[Test ID],C314))=1,COUNTIF(DecisionsTable[Decision ID],A314)=1),IF(IF(B314="Evidence",COUNTIFS(EvidenceTable[Evidence ID],C314,EvidenceTable[Claim ID],INDEX(DecisionsTable[Claim ID],MATCH(A314,DecisionsTable[Decision ID],0))),COUNTIFS(TestsTable[Test ID],C314,TestsTable[Claim ID],INDEX(DecisionsTable[Claim ID],MATCH(A314,DecisionsTable[Decision ID],0))))=0,"Record belongs to another claim; ",""),""))</f>
      </c>
      <c r="F314" s="32" t="str">
        <f>IF(OR(A314="",B314="",C314=""),"",COUNTIFS($A$217:A314,A314,$B$217:B314,B314,$C$217:C314,"&lt;&gt;"))</f>
      </c>
      <c r="G314" s="32" t="str">
        <f>IF(F314="","",A314&amp;"__"&amp;B314&amp;"__"&amp;F314)</f>
      </c>
      <c r="H314" s="32" t="str">
        <f>IF(F314="","",IF(F314=1,C314,INDEX($H$216:H313,MATCH(A314&amp;"__"&amp;B314&amp;"__"&amp;(F314-1),$G$216:G313,0))&amp;", "&amp;C314))</f>
      </c>
      <c r="I314" s="32" t="str">
        <f>IF(COUNTA(A314:D314)=0,"",IF(E314="",0,1))</f>
      </c>
    </row>
    <row r="315" ht="46" customHeight="1">
      <c r="A315" s="20"/>
      <c r="B315" s="20"/>
      <c r="C315" s="20"/>
      <c r="D315" s="20"/>
      <c r="E315" s="32" t="str">
        <f>IF(COUNTA(A315:D315)=0,"",IF(A315="","Add decision link; ",IF(AND(COUNTIF(DecisionsTable[Decision ID],A315)=0,A315&lt;&gt;'Review Summary'!$B$6),"Unknown decision; ",""))&amp;IF(B315="","Select record type; ",IF(AND(B315&lt;&gt;"Evidence",B315&lt;&gt;"Test"),"Choose Evidence or Test; ",""))&amp;IF(C315="","Add record ID; ",IF(AND(OR(B315="Evidence",B315="Test"),IF(B315="Evidence",COUNTIF(EvidenceTable[Evidence ID],C315),COUNTIF(TestsTable[Test ID],C315))=0),"Unknown record for selected type; ",""))&amp;IF(D315="","Explain relevance and limits; ","")&amp;IF(AND(A315&lt;&gt;"",B315&lt;&gt;"",C315&lt;&gt;"",COUNTIFS(DecisionSupportLinks[Decision ID],A315,DecisionSupportLinks[Record type],B315,DecisionSupportLinks[Record ID],C315)&gt;1),"Duplicate reference; ","")&amp;IF(AND(C315&lt;&gt;"",OR(B315="Evidence",B315="Test"),IF(B315="Evidence",COUNTIF(EvidenceTable[Evidence ID],C315),COUNTIF(TestsTable[Test ID],C315))=1,COUNTIF(DecisionsTable[Decision ID],A315)=1),IF(IF(B315="Evidence",COUNTIFS(EvidenceTable[Evidence ID],C315,EvidenceTable[Claim ID],INDEX(DecisionsTable[Claim ID],MATCH(A315,DecisionsTable[Decision ID],0))),COUNTIFS(TestsTable[Test ID],C315,TestsTable[Claim ID],INDEX(DecisionsTable[Claim ID],MATCH(A315,DecisionsTable[Decision ID],0))))=0,"Record belongs to another claim; ",""),""))</f>
      </c>
      <c r="F315" s="32" t="str">
        <f>IF(OR(A315="",B315="",C315=""),"",COUNTIFS($A$217:A315,A315,$B$217:B315,B315,$C$217:C315,"&lt;&gt;"))</f>
      </c>
      <c r="G315" s="32" t="str">
        <f>IF(F315="","",A315&amp;"__"&amp;B315&amp;"__"&amp;F315)</f>
      </c>
      <c r="H315" s="32" t="str">
        <f>IF(F315="","",IF(F315=1,C315,INDEX($H$216:H314,MATCH(A315&amp;"__"&amp;B315&amp;"__"&amp;(F315-1),$G$216:G314,0))&amp;", "&amp;C315))</f>
      </c>
      <c r="I315" s="32" t="str">
        <f>IF(COUNTA(A315:D315)=0,"",IF(E315="",0,1))</f>
      </c>
    </row>
    <row r="316" ht="46" customHeight="1">
      <c r="A316" s="20"/>
      <c r="B316" s="20"/>
      <c r="C316" s="20"/>
      <c r="D316" s="20"/>
      <c r="E316" s="32" t="str">
        <f>IF(COUNTA(A316:D316)=0,"",IF(A316="","Add decision link; ",IF(AND(COUNTIF(DecisionsTable[Decision ID],A316)=0,A316&lt;&gt;'Review Summary'!$B$6),"Unknown decision; ",""))&amp;IF(B316="","Select record type; ",IF(AND(B316&lt;&gt;"Evidence",B316&lt;&gt;"Test"),"Choose Evidence or Test; ",""))&amp;IF(C316="","Add record ID; ",IF(AND(OR(B316="Evidence",B316="Test"),IF(B316="Evidence",COUNTIF(EvidenceTable[Evidence ID],C316),COUNTIF(TestsTable[Test ID],C316))=0),"Unknown record for selected type; ",""))&amp;IF(D316="","Explain relevance and limits; ","")&amp;IF(AND(A316&lt;&gt;"",B316&lt;&gt;"",C316&lt;&gt;"",COUNTIFS(DecisionSupportLinks[Decision ID],A316,DecisionSupportLinks[Record type],B316,DecisionSupportLinks[Record ID],C316)&gt;1),"Duplicate reference; ","")&amp;IF(AND(C316&lt;&gt;"",OR(B316="Evidence",B316="Test"),IF(B316="Evidence",COUNTIF(EvidenceTable[Evidence ID],C316),COUNTIF(TestsTable[Test ID],C316))=1,COUNTIF(DecisionsTable[Decision ID],A316)=1),IF(IF(B316="Evidence",COUNTIFS(EvidenceTable[Evidence ID],C316,EvidenceTable[Claim ID],INDEX(DecisionsTable[Claim ID],MATCH(A316,DecisionsTable[Decision ID],0))),COUNTIFS(TestsTable[Test ID],C316,TestsTable[Claim ID],INDEX(DecisionsTable[Claim ID],MATCH(A316,DecisionsTable[Decision ID],0))))=0,"Record belongs to another claim; ",""),""))</f>
      </c>
      <c r="F316" s="32" t="str">
        <f>IF(OR(A316="",B316="",C316=""),"",COUNTIFS($A$217:A316,A316,$B$217:B316,B316,$C$217:C316,"&lt;&gt;"))</f>
      </c>
      <c r="G316" s="32" t="str">
        <f>IF(F316="","",A316&amp;"__"&amp;B316&amp;"__"&amp;F316)</f>
      </c>
      <c r="H316" s="32" t="str">
        <f>IF(F316="","",IF(F316=1,C316,INDEX($H$216:H315,MATCH(A316&amp;"__"&amp;B316&amp;"__"&amp;(F316-1),$G$216:G315,0))&amp;", "&amp;C316))</f>
      </c>
      <c r="I316" s="32" t="str">
        <f>IF(COUNTA(A316:D316)=0,"",IF(E316="",0,1))</f>
      </c>
    </row>
  </sheetData>
  <mergeCells>
    <mergeCell ref="A109:H109"/>
    <mergeCell ref="A215:I215"/>
    <mergeCell ref="A1:H1"/>
    <mergeCell ref="A2:H2"/>
  </mergeCells>
  <conditionalFormatting sqref="L6:L105">
    <cfRule type="expression" dxfId="6" priority="1">
      <formula>LEN(L6)&gt;0</formula>
    </cfRule>
  </conditionalFormatting>
  <conditionalFormatting sqref="D111:D210">
    <cfRule type="expression" dxfId="10" priority="2">
      <formula>LEN(D111)&gt;0</formula>
    </cfRule>
  </conditionalFormatting>
  <conditionalFormatting sqref="E217:E316">
    <cfRule type="expression" dxfId="11" priority="3">
      <formula>LEN(E217)&gt;0</formula>
    </cfRule>
  </conditionalFormatting>
  <dataValidations count="5">
    <dataValidation type="list" errorStyle="stop" allowBlank="1" showErrorMessage="1" errorTitle="Check the entry" error="Choose a listed value or enter a valid Excel date for this field." sqref="C111:C210">
      <formula1>"Condition,Accepted risk,Decision basis,Reassessment trigger"</formula1>
    </dataValidation>
    <dataValidation type="list" errorStyle="stop" allowBlank="1" showErrorMessage="1" errorTitle="Check the entry" error="Choose a listed value or enter a valid Excel date for this field." sqref="B217:B316">
      <formula1>"Evidence,Test"</formula1>
    </dataValidation>
    <dataValidation type="list" errorStyle="stop" allowBlank="1" showErrorMessage="1" errorTitle="Check the entry" error="Choose a listed value or enter a valid Excel date for this field." sqref="C6:C105">
      <formula1>"Proceed,Proceed with conditions,Restrict,Defer,Decline"</formula1>
    </dataValidation>
    <dataValidation type="decimal" operator="between" allowBlank="1" showErrorMessage="1" showInputMessage="1" errorStyle="stop" errorTitle="Enter an Excel date" error="Enter a real Excel date rather than text." promptTitle="Date or timestamp" prompt="Enter a date such as 2026-10-02. Timestamps use the Review Brief timezone." sqref="G6:G105">
      <formula1>1</formula1>
      <formula2>2958465</formula2>
    </dataValidation>
    <dataValidation type="decimal" operator="between" allowBlank="1" showErrorMessage="1" showInputMessage="1" errorStyle="stop" errorTitle="Enter an Excel date" error="Enter a real Excel date rather than text." promptTitle="Date or timestamp" prompt="Enter a date such as 2026-10-02. Timestamps use the Review Brief timezone." sqref="H6:H105">
      <formula1>1</formula1>
      <formula2>2958465</formula2>
    </dataValidation>
  </dataValidations>
  <hyperlinks>
    <hyperlink ref="A3" location="'Start Here'!A1"/>
    <hyperlink ref="B3" location="'Decisions'!A109"/>
    <hyperlink ref="C3" location="'Decisions'!A215"/>
    <hyperlink ref="D3" location="'Field Guide'!A131"/>
    <hyperlink ref="G3" location="'Worked Example'!A1"/>
    <hyperlink ref="A108" location="'Decisions'!A1"/>
    <hyperlink ref="A214" location="'Decisions'!A1"/>
  </hyperlinks>
  <pageMargins left="0.7" right="0.7" top="0.75" bottom="0.75" header="0.3" footer="0.3"/>
  <tableParts count="3">
    <tablePart r:id="R5eb1102ccdb146b1"/>
    <tablePart r:id="Rc71199f007f7483b"/>
    <tablePart r:id="R31397d4325cd4c5d"/>
  </tableParts>
</worksheet>
</file>

<file path=xl/worksheets/sheet11.xml><?xml version="1.0" encoding="utf-8"?>
<worksheet xmlns="http://schemas.openxmlformats.org/spreadsheetml/2006/main" xmlns:r="http://schemas.openxmlformats.org/officeDocument/2006/relationships">
  <sheetPr>
    <tabColor rgb="FFCBD5E1"/>
  </sheetPr>
  <sheetViews>
    <sheetView showGridLines="0" workbookViewId="0" zoomScale="100">
      <pane xSplit="2" ySplit="5" topLeftCell="C6" activePane="bottomRight" state="frozen"/>
    </sheetView>
  </sheetViews>
  <sheetFormatPr defaultRowHeight="15"/>
  <cols>
    <col min="1" max="1" width="29" hidden="0" customWidth="1"/>
    <col min="2" max="2" width="31" hidden="0" customWidth="1"/>
    <col min="3" max="3" width="21" hidden="0" customWidth="1"/>
    <col min="4" max="4" width="70" hidden="0" customWidth="1"/>
    <col min="5" max="5" width="74" hidden="0" customWidth="1"/>
  </cols>
  <sheetData>
    <row r="1" ht="32" customHeight="1">
      <c r="A1" s="3" t="str">
        <v>Field guide</v>
      </c>
      <c r="B1" s="63"/>
      <c r="C1" s="63"/>
      <c r="D1" s="63"/>
      <c r="E1" s="63"/>
    </row>
    <row r="2" ht="48" customHeight="1">
      <c r="A2" s="64" t="str">
        <v>Filter Worksheet to find fields. Required: each record. Conditional: stated case. Optional: context. Auto: calculated. Navigation: a worksheet shortcut.</v>
      </c>
      <c r="B2" s="25"/>
      <c r="C2" s="25"/>
      <c r="D2" s="25"/>
      <c r="E2" s="25"/>
    </row>
    <row r="3" ht="32" customHeight="1">
      <c r="A3" s="5" t="str">
        <v>Start Here</v>
      </c>
      <c r="B3" s="2"/>
      <c r="C3" s="2"/>
      <c r="D3" s="2"/>
      <c r="E3" s="2"/>
    </row>
    <row r="4">
      <c r="A4" s="2"/>
      <c r="B4" s="2"/>
      <c r="C4" s="2"/>
      <c r="D4" s="2"/>
      <c r="E4" s="2"/>
    </row>
    <row r="5" ht="32" customHeight="1">
      <c r="A5" s="9" t="str">
        <v>Worksheet</v>
      </c>
      <c r="B5" s="9" t="str">
        <v>Field</v>
      </c>
      <c r="C5" s="9" t="str">
        <v>Requirement</v>
      </c>
      <c r="D5" s="9" t="str">
        <v>What to enter / when</v>
      </c>
      <c r="E5" s="9" t="str">
        <v>Example input</v>
      </c>
    </row>
    <row r="6" ht="15" hidden="0" customHeight="1">
      <c r="A6" s="37" t="str">
        <v>Review Brief</v>
      </c>
      <c r="B6" s="37" t="str">
        <v>Review ID</v>
      </c>
      <c r="C6" s="37" t="str">
        <v>Required</v>
      </c>
      <c r="D6" s="37" t="str">
        <v>Use a stable ID, for example AML-REV-001.</v>
      </c>
      <c r="E6" s="37" t="str">
        <v>EX-AML-REV-001</v>
      </c>
    </row>
    <row r="7" ht="15" hidden="0" customHeight="1">
      <c r="A7" s="37" t="str">
        <v>Review Brief</v>
      </c>
      <c r="B7" s="37" t="str">
        <v>System / use-case ID</v>
      </c>
      <c r="C7" s="37" t="str">
        <v>Required</v>
      </c>
      <c r="D7" s="37" t="str">
        <v>Use the inventory or governance ID consistently across records.</v>
      </c>
      <c r="E7" s="37" t="str">
        <v>AML-RANK-01</v>
      </c>
    </row>
    <row r="8" ht="15" hidden="0" customHeight="1">
      <c r="A8" s="37" t="str">
        <v>Review Brief</v>
      </c>
      <c r="B8" s="37" t="str">
        <v>System / workflow name</v>
      </c>
      <c r="C8" s="37" t="str">
        <v>Required</v>
      </c>
      <c r="D8" s="37" t="str">
        <v>Name the monitoring, prioritization, triage or analyst-assist workflow being assessed.</v>
      </c>
      <c r="E8" s="37" t="str">
        <v>Transaction-monitoring alert prioritization</v>
      </c>
    </row>
    <row r="9" ht="15" hidden="0" customHeight="1">
      <c r="A9" s="37" t="str">
        <v>Review Brief</v>
      </c>
      <c r="B9" s="37" t="str">
        <v>Business / AML owner</v>
      </c>
      <c r="C9" s="37" t="str">
        <v>Required</v>
      </c>
      <c r="D9" s="37" t="str">
        <v>Person accountable for the workflow and its financial-crime outcomes.</v>
      </c>
      <c r="E9" s="37" t="str">
        <v>AML monitoring owner</v>
      </c>
    </row>
    <row r="10" ht="15" hidden="0" customHeight="1">
      <c r="A10" s="37" t="str">
        <v>Review Brief</v>
      </c>
      <c r="B10" s="37" t="str">
        <v>Review lead</v>
      </c>
      <c r="C10" s="37" t="str">
        <v>Required</v>
      </c>
      <c r="D10" s="37" t="str">
        <v>Person coordinating evidence, testing and findings.</v>
      </c>
      <c r="E10" s="37" t="str">
        <v>Financial crime assurance lead</v>
      </c>
    </row>
    <row r="11" ht="15" hidden="0" customHeight="1">
      <c r="A11" s="37" t="str">
        <v>Review Brief</v>
      </c>
      <c r="B11" s="37" t="str">
        <v>Decision owner</v>
      </c>
      <c r="C11" s="37" t="str">
        <v>Required</v>
      </c>
      <c r="D11" s="37" t="str">
        <v>Person authorized to approve, restrict, defer or decline the reviewed use.</v>
      </c>
      <c r="E11" s="37" t="str">
        <v>Authorized AML governance decision owner</v>
      </c>
    </row>
    <row r="12" ht="15" hidden="0" customHeight="1">
      <c r="A12" s="37" t="str">
        <v>Review Brief</v>
      </c>
      <c r="B12" s="37" t="str">
        <v>Review purpose</v>
      </c>
      <c r="C12" s="37" t="str">
        <v>Required</v>
      </c>
      <c r="D12" s="37" t="str">
        <v>State the assurance or governance decision this review will support.</v>
      </c>
      <c r="E12" s="37" t="str">
        <v>Assess continued use of alert ranking after a release change.</v>
      </c>
    </row>
    <row r="13" ht="26.399999618530273" hidden="0" customHeight="1">
      <c r="A13" s="37" t="str">
        <v>Review Brief</v>
      </c>
      <c r="B13" s="37" t="str">
        <v>AML workflow and decision</v>
      </c>
      <c r="C13" s="37" t="str">
        <v>Required</v>
      </c>
      <c r="D13" s="37" t="str">
        <v>Identify the stage being supported: monitoring, alert prioritization, alert review, escalation, case support or another bounded use.</v>
      </c>
      <c r="E13" s="37" t="str">
        <v>Ranking before analyst review. SAR filing decisions remain in authorized case procedures.</v>
      </c>
    </row>
    <row r="14" ht="26.399999618530273" hidden="0" customHeight="1">
      <c r="A14" s="37" t="str">
        <v>Review Brief</v>
      </c>
      <c r="B14" s="37" t="str">
        <v>Monitoring population / scope</v>
      </c>
      <c r="C14" s="37" t="str">
        <v>Required</v>
      </c>
      <c r="D14" s="37" t="str">
        <v>Define products, channels, customers, geographies, alerts, cases or other populations covered by the review.</v>
      </c>
      <c r="E14" s="37" t="str">
        <v>Retail wire alerts in the U.S. review queue during September 2026.</v>
      </c>
    </row>
    <row r="15" ht="26.399999618530273" hidden="0" customHeight="1">
      <c r="A15" s="37" t="str">
        <v>Review Brief</v>
      </c>
      <c r="B15" s="37" t="str">
        <v>System type</v>
      </c>
      <c r="C15" s="37" t="str">
        <v>Required</v>
      </c>
      <c r="D15" s="37" t="str">
        <v>Rule-based, statistical/ML model, GenAI/LLM, graph method, hybrid workflow or other.</v>
      </c>
      <c r="E15" s="37" t="str">
        <v>Statistical/ML model</v>
      </c>
    </row>
    <row r="16" ht="26.399999618530273" hidden="0" customHeight="1">
      <c r="A16" s="37" t="str">
        <v>Review Brief</v>
      </c>
      <c r="B16" s="37" t="str">
        <v>AI / automation role</v>
      </c>
      <c r="C16" s="37" t="str">
        <v>Required</v>
      </c>
      <c r="D16" s="37" t="str">
        <v>State what the component detects, scores, ranks, summarizes, recommends or executes.</v>
      </c>
      <c r="E16" s="37" t="str">
        <v>Ranks alerts for analyst review; does not file SARs.</v>
      </c>
    </row>
    <row r="17" ht="26.399999618530273" hidden="0" customHeight="1">
      <c r="A17" s="37" t="str">
        <v>Review Brief</v>
      </c>
      <c r="B17" s="37" t="str">
        <v>System boundary</v>
      </c>
      <c r="C17" s="37" t="str">
        <v>Required</v>
      </c>
      <c r="D17" s="37" t="str">
        <v>Include upstream data, models/rules, queues, analyst interfaces, downstream case tools and material human steps.</v>
      </c>
      <c r="E17" s="37" t="str">
        <v>Monitoring feed, upstream suppression, ranking model, queues, analyst review and escalation.</v>
      </c>
    </row>
    <row r="18" ht="26.399999618530273" hidden="0" customHeight="1">
      <c r="A18" s="37" t="str">
        <v>Review Brief</v>
      </c>
      <c r="B18" s="37" t="str">
        <v>Version and configuration</v>
      </c>
      <c r="C18" s="37" t="str">
        <v>Required</v>
      </c>
      <c r="D18" s="37" t="str">
        <v>Record model, rules, thresholds, prompts, retrieval sources, vendor release and relevant settings.</v>
      </c>
      <c r="E18" s="37" t="str">
        <v>Ranking model 3.1; queue policy QP-07; approved suppression rules dated 2026-09-01.</v>
      </c>
    </row>
    <row r="19" ht="26.399999618530273" hidden="0" customHeight="1">
      <c r="A19" s="37" t="str">
        <v>Review Brief</v>
      </c>
      <c r="B19" s="37" t="str">
        <v>Data, labels and access</v>
      </c>
      <c r="C19" s="37" t="str">
        <v>Required</v>
      </c>
      <c r="D19" s="37" t="str">
        <v>Describe material inputs, outcome labels, data timing, authorized roles and important data routes.</v>
      </c>
      <c r="E19" s="37" t="str">
        <v>Transaction and customer context; analyst outcomes mature after the review window; approved role-based access.</v>
      </c>
    </row>
    <row r="20" ht="26.399999618530273" hidden="0" customHeight="1">
      <c r="A20" s="37" t="str">
        <v>Review Brief</v>
      </c>
      <c r="B20" s="37" t="str">
        <v>Alert / case workflow</v>
      </c>
      <c r="C20" s="37" t="str">
        <v>Required</v>
      </c>
      <c r="D20" s="37" t="str">
        <v>Describe generation, prioritization, review, escalation, handoff and final decision points within scope.</v>
      </c>
      <c r="E20" s="37" t="str">
        <v>Reconcile generated and suppressed alerts, prioritize, review, escalate and confirm handoff.</v>
      </c>
    </row>
    <row r="21" ht="26.399999618530273" hidden="0" customHeight="1">
      <c r="A21" s="37" t="str">
        <v>Review Brief</v>
      </c>
      <c r="B21" s="37" t="str">
        <v>Human authority</v>
      </c>
      <c r="C21" s="37" t="str">
        <v>Required</v>
      </c>
      <c r="D21" s="37" t="str">
        <v>Identify review, hold, override, escalation, reassignment and final decision powers.</v>
      </c>
      <c r="E21" s="37" t="str">
        <v>Analysts may override priority, hold disposition and escalate; authorized owners decide filing.</v>
      </c>
    </row>
    <row r="22" ht="26.399999618530273" hidden="0" customHeight="1">
      <c r="A22" s="37" t="str">
        <v>Review Brief</v>
      </c>
      <c r="B22" s="37" t="str">
        <v>Suppliers and dependencies</v>
      </c>
      <c r="C22" s="37" t="str">
        <v>Required</v>
      </c>
      <c r="D22" s="37" t="str">
        <v>List providers, monitoring platforms, models, data services, interfaces and shared services.</v>
      </c>
      <c r="E22" s="37" t="str">
        <v>Monitoring platform, ranking vendor, transaction feed and case-management interface.</v>
      </c>
    </row>
    <row r="23" ht="26.399999618530273" hidden="0" customHeight="1">
      <c r="A23" s="37" t="str">
        <v>Review Brief</v>
      </c>
      <c r="B23" s="37" t="str">
        <v>Applicable criteria</v>
      </c>
      <c r="C23" s="37" t="str">
        <v>Required</v>
      </c>
      <c r="D23" s="37" t="str">
        <v>Identify internal AML procedures, model or technology criteria, test thresholds, contracts and applicable requirements.</v>
      </c>
      <c r="E23" s="37" t="str">
        <v>Approved monitoring policy, risk-based handling rules and version-specific test criteria.</v>
      </c>
    </row>
    <row r="24" ht="15" hidden="0" customHeight="1">
      <c r="A24" s="37" t="str">
        <v>Review Brief</v>
      </c>
      <c r="B24" s="37" t="str">
        <v>Review period</v>
      </c>
      <c r="C24" s="37" t="str">
        <v>Required</v>
      </c>
      <c r="D24" s="37" t="str">
        <v>Define the time window covered by evidence and testing.</v>
      </c>
      <c r="E24" s="37" t="str">
        <v>September 2026 observations plus October 1 targeted testing.</v>
      </c>
    </row>
    <row r="25" ht="26.399999618530273" hidden="0" customHeight="1">
      <c r="A25" s="37" t="str">
        <v>Review Brief</v>
      </c>
      <c r="B25" s="37" t="str">
        <v>Earlier assessments reused</v>
      </c>
      <c r="C25" s="37" t="str">
        <v>Optional</v>
      </c>
      <c r="D25" s="37" t="str">
        <v>Identify prior validation, audit, QA or assurance work reused; specify its scope, evidence roots and fresh checks.</v>
      </c>
      <c r="E25" s="37" t="str">
        <v>Prior model 3.0 validation reused only for unchanged features; fresh queue and suppression checks required.</v>
      </c>
    </row>
    <row r="26" ht="26.399999618530273" hidden="0" customHeight="1">
      <c r="A26" s="37" t="str">
        <v>Review Brief</v>
      </c>
      <c r="B26" s="37" t="str">
        <v>Exclusions</v>
      </c>
      <c r="C26" s="37" t="str">
        <v>Optional</v>
      </c>
      <c r="D26" s="37" t="str">
        <v>Record monitoring stages, populations, components or obligations outside this review and who owns that work.</v>
      </c>
      <c r="E26" s="37" t="str">
        <v>Sanctions screening and final SAR decisions are owned by separate reviews.</v>
      </c>
    </row>
    <row r="27" ht="26.399999618530273" hidden="0" customHeight="1">
      <c r="A27" s="37" t="str">
        <v>Review Brief</v>
      </c>
      <c r="B27" s="37" t="str">
        <v>Reassessment triggers</v>
      </c>
      <c r="C27" s="37" t="str">
        <v>Required</v>
      </c>
      <c r="D27" s="37" t="str">
        <v>List changes, incidents, performance shifts or workflow events that require reconsideration.</v>
      </c>
      <c r="E27" s="37" t="str">
        <v>Model/rule change, data outage, queue aging breach, failed reconciliation or changed customer population.</v>
      </c>
    </row>
    <row r="28" ht="15" hidden="0" customHeight="1">
      <c r="A28" s="37" t="str">
        <v>Review Brief</v>
      </c>
      <c r="B28" s="37" t="str">
        <v>Review snapshot date</v>
      </c>
      <c r="C28" s="37" t="str">
        <v>Auto / editable</v>
      </c>
      <c r="D28" s="37" t="str">
        <v>Set a fixed date for a review snapshot or use today for active tracking.</v>
      </c>
      <c r="E28" s="37" t="str">
        <v>2026-10-02</v>
      </c>
    </row>
    <row r="29" ht="15" hidden="0" customHeight="1">
      <c r="A29" s="37" t="str">
        <v>Review Brief</v>
      </c>
      <c r="B29" s="37" t="str">
        <v>Target decision date</v>
      </c>
      <c r="C29" s="37" t="str">
        <v>Required</v>
      </c>
      <c r="D29" s="37" t="str">
        <v>Date needed by the decision owner.</v>
      </c>
      <c r="E29" s="37" t="str">
        <v>2026-10-09</v>
      </c>
    </row>
    <row r="30" ht="26.399999618530273" hidden="0" customHeight="1">
      <c r="A30" s="37" t="str">
        <v>Review Brief</v>
      </c>
      <c r="B30" s="37" t="str">
        <v>Timestamp timezone</v>
      </c>
      <c r="C30" s="37" t="str">
        <v>Conditional</v>
      </c>
      <c r="D30" s="37" t="str">
        <v>Record the common timezone when oversight timestamps are used; preserve source timezone where it differs.</v>
      </c>
      <c r="E30" s="37" t="str">
        <v>UTC</v>
      </c>
    </row>
    <row r="31" ht="26.399999618530273" hidden="0" customHeight="1">
      <c r="A31" s="37" t="str">
        <v>Review Brief</v>
      </c>
      <c r="B31" s="37" t="str">
        <v>Evidence location and access</v>
      </c>
      <c r="C31" s="37" t="str">
        <v>Required</v>
      </c>
      <c r="D31" s="37" t="str">
        <v>Reference controlled evidence repositories and identify the access owner. Do not duplicate unnecessary sensitive records in the workbook.</v>
      </c>
      <c r="E31" s="37" t="str">
        <v>Controlled assurance repository / EX-AML-REV-001; access owner is the review lead.</v>
      </c>
    </row>
    <row r="32" ht="15" hidden="0" customHeight="1">
      <c r="A32" s="37" t="str">
        <v>Review Summary</v>
      </c>
      <c r="B32" s="37" t="str">
        <v>Overall decision ID</v>
      </c>
      <c r="C32" s="37" t="str">
        <v>Required</v>
      </c>
      <c r="D32" s="37" t="str">
        <v>Identify this overall disposition. Use a different ID from claim-level decisions.</v>
      </c>
      <c r="E32" s="37" t="str">
        <v>EX-AML-OD-001</v>
      </c>
    </row>
    <row r="33" ht="26.399999618530273" hidden="0" customHeight="1">
      <c r="A33" s="37" t="str">
        <v>Review Summary</v>
      </c>
      <c r="B33" s="37" t="str">
        <v>Decision</v>
      </c>
      <c r="C33" s="37" t="str">
        <v>Required</v>
      </c>
      <c r="D33" s="37" t="str">
        <v>Choose Proceed, Proceed with conditions, Restrict, Defer or Decline using authorized decision rights.</v>
      </c>
      <c r="E33" s="37" t="str">
        <v>Proceed with conditions</v>
      </c>
    </row>
    <row r="34" ht="15" hidden="0" customHeight="1">
      <c r="A34" s="37" t="str">
        <v>Review Summary</v>
      </c>
      <c r="B34" s="37" t="str">
        <v>Decision owner</v>
      </c>
      <c r="C34" s="37" t="str">
        <v>Required</v>
      </c>
      <c r="D34" s="37" t="str">
        <v>Name the person authorized to make this decision.</v>
      </c>
      <c r="E34" s="37" t="str">
        <v>Authorized AML governance decision owner</v>
      </c>
    </row>
    <row r="35" ht="15" hidden="0" customHeight="1">
      <c r="A35" s="37" t="str">
        <v>Review Summary</v>
      </c>
      <c r="B35" s="37" t="str">
        <v>Decided on</v>
      </c>
      <c r="C35" s="37" t="str">
        <v>Required</v>
      </c>
      <c r="D35" s="37" t="str">
        <v>Enter the actual decision date as an Excel date.</v>
      </c>
      <c r="E35" s="37" t="str">
        <v>2026-10-02</v>
      </c>
    </row>
    <row r="36" ht="39.599998474121094" hidden="0" customHeight="1">
      <c r="A36" s="37" t="str">
        <v>Review Summary</v>
      </c>
      <c r="B36" s="37" t="str">
        <v>Basis and remaining limits</v>
      </c>
      <c r="C36" s="37" t="str">
        <v>Required</v>
      </c>
      <c r="D36" s="37" t="str">
        <v>Explain why the decision follows from the linked records. Name remaining uncertainty, its consequence and the boundary of the authorized use.</v>
      </c>
      <c r="E36" s="37" t="str">
        <v>EX-AML-E-001 covers queue records only. EX-AML-T-001 finds missing suppression approvals. Continue bounded ranking with daily reconciliation pending correction and retest.</v>
      </c>
    </row>
    <row r="37" ht="39.599998474121094" hidden="0" customHeight="1">
      <c r="A37" s="37" t="str">
        <v>Review Summary</v>
      </c>
      <c r="B37" s="37" t="str">
        <v>Conditions / accepted risk</v>
      </c>
      <c r="C37" s="37" t="str">
        <v>Conditional</v>
      </c>
      <c r="D37" s="37" t="str">
        <v>Required for Proceed with conditions or Restrict. State limits and actions. For accepted risk, identify the residual consequence, authorized owner, review date and trigger.</v>
      </c>
      <c r="E37" s="37" t="str">
        <v>Monitoring owner reconciles suppression daily until 2026-10-09; no suppression expansion. Authorized decision owner accepts the stated residual exposure and reassesses on a failed reconciliation.</v>
      </c>
    </row>
    <row r="38" ht="26.399999618530273" hidden="0" customHeight="1">
      <c r="A38" s="37" t="str">
        <v>Review Summary</v>
      </c>
      <c r="B38" s="37" t="str">
        <v>Authorized scope</v>
      </c>
      <c r="C38" s="37" t="str">
        <v>Required</v>
      </c>
      <c r="D38" s="37" t="str">
        <v>State the operation authorized by this decision, including limits.</v>
      </c>
      <c r="E38" s="37" t="str">
        <v>Ranking model 3.1 for retail wire alerts only; upstream suppression changes require separate authorization.</v>
      </c>
    </row>
    <row r="39" ht="15" hidden="0" customHeight="1">
      <c r="A39" s="37" t="str">
        <v>Review Summary</v>
      </c>
      <c r="B39" s="37" t="str">
        <v>Next review</v>
      </c>
      <c r="C39" s="37" t="str">
        <v>Required</v>
      </c>
      <c r="D39" s="37" t="str">
        <v>Enter a review date. Record event-based triggers separately.</v>
      </c>
      <c r="E39" s="37" t="str">
        <v>2026-10-09</v>
      </c>
    </row>
    <row r="40" ht="15" hidden="0" customHeight="1">
      <c r="A40" s="37" t="str">
        <v>Review Summary</v>
      </c>
      <c r="B40" s="37" t="str">
        <v>Reassessment triggers</v>
      </c>
      <c r="C40" s="37" t="str">
        <v>Required</v>
      </c>
      <c r="D40" s="37" t="str">
        <v>Identify changes, incidents or test outcomes requiring reconsideration.</v>
      </c>
      <c r="E40" s="37" t="str">
        <v>Model/rule change, failed reconciliation, queue aging breach or new monitoring population.</v>
      </c>
    </row>
    <row r="41" ht="26.399999618530273" hidden="0" customHeight="1">
      <c r="A41" s="37" t="str">
        <v>Review Summary</v>
      </c>
      <c r="B41" s="37" t="str">
        <v>Linked Finding IDs (auto)</v>
      </c>
      <c r="C41" s="37" t="str">
        <v>Auto</v>
      </c>
      <c r="D41" s="37" t="str">
        <v>Lists finding IDs linked to the Overall decision ID. Enter one pair per row in Decisions’ Finding links table.</v>
      </c>
      <c r="E41" s="37" t="str">
        <v>EX-AML-F-001</v>
      </c>
    </row>
    <row r="42" ht="26.399999618530273" hidden="0" customHeight="1">
      <c r="A42" s="37" t="str">
        <v>Review Summary</v>
      </c>
      <c r="B42" s="37" t="str">
        <v>Linked Evidence IDs (auto)</v>
      </c>
      <c r="C42" s="37" t="str">
        <v>Auto</v>
      </c>
      <c r="D42" s="37" t="str">
        <v>Lists Evidence references for the Overall decision ID. Enter Evidence type and ID in Decisions’ Decision support table.</v>
      </c>
      <c r="E42" s="37" t="str">
        <v>EX-AML-E-001, EX-AML-E-002, EX-AML-E-003</v>
      </c>
    </row>
    <row r="43" ht="26.399999618530273" hidden="0" customHeight="1">
      <c r="A43" s="37" t="str">
        <v>Review Summary</v>
      </c>
      <c r="B43" s="37" t="str">
        <v>Linked Test IDs (auto)</v>
      </c>
      <c r="C43" s="37" t="str">
        <v>Auto</v>
      </c>
      <c r="D43" s="37" t="str">
        <v>Lists Test references for the Overall decision ID. Enter Test type and ID in Decisions’ Decision support table.</v>
      </c>
      <c r="E43" s="37" t="str">
        <v>EX-AML-T-001</v>
      </c>
    </row>
    <row r="44" ht="26.399999618530273" hidden="0" customHeight="1">
      <c r="A44" s="37" t="str">
        <v>Review Summary</v>
      </c>
      <c r="B44" s="37" t="str">
        <v>Record check (auto)</v>
      </c>
      <c r="C44" s="37" t="str">
        <v>Auto</v>
      </c>
      <c r="D44" s="37" t="str">
        <v>Lists missing overall-decision inputs, duplicate decision identifiers and invalid decision links. It does not approve the decision.</v>
      </c>
      <c r="E44" s="37" t="str">
        <v>Assign decision owner; </v>
      </c>
    </row>
    <row r="45" ht="26.399999618530273" hidden="0" customHeight="1">
      <c r="A45" s="37" t="str">
        <v>Review Summary</v>
      </c>
      <c r="B45" s="37" t="str">
        <v>Review measures</v>
      </c>
      <c r="C45" s="37" t="str">
        <v>Auto</v>
      </c>
      <c r="D45" s="37" t="str">
        <v>Counts records, gaps and timing from working tables. Click measure labels to inspect the relevant sheet; counts do not establish AML compliance or authorize use.</v>
      </c>
      <c r="E45" s="37" t="str">
        <v>Open findings: 1</v>
      </c>
    </row>
    <row r="46" ht="15" hidden="0" customHeight="1">
      <c r="A46" s="37" t="str">
        <v>Claims</v>
      </c>
      <c r="B46" s="37" t="str">
        <v>Claim ID</v>
      </c>
      <c r="C46" s="37" t="str">
        <v>Required</v>
      </c>
      <c r="D46" s="37" t="str">
        <v>Unique, stable identifier for this testable assertion.</v>
      </c>
      <c r="E46" s="37" t="str">
        <v>EX-AML-CL-001</v>
      </c>
    </row>
    <row r="47" ht="26.399999618530273" hidden="0" customHeight="1">
      <c r="A47" s="37" t="str">
        <v>Claims</v>
      </c>
      <c r="B47" s="37" t="str">
        <v>Claim / assertion</v>
      </c>
      <c r="C47" s="37" t="str">
        <v>Required</v>
      </c>
      <c r="D47" s="37" t="str">
        <v>State a proposition that evidence and testing can evaluate.</v>
      </c>
      <c r="E47" s="37" t="str">
        <v>Lower-priority in-scope alerts remain in the governed queue and receive the approved review treatment.</v>
      </c>
    </row>
    <row r="48" ht="26.399999618530273" hidden="0" customHeight="1">
      <c r="A48" s="37" t="str">
        <v>Claims</v>
      </c>
      <c r="B48" s="37" t="str">
        <v>Acceptance criteria</v>
      </c>
      <c r="C48" s="37" t="str">
        <v>Required</v>
      </c>
      <c r="D48" s="37" t="str">
        <v>Define the observable result needed to support the claim.</v>
      </c>
      <c r="E48" s="37" t="str">
        <v>Reconcile generated and suppressed alerts to the governed queue; test selected alerts against policy QP-07 and approved suppression rules.</v>
      </c>
    </row>
    <row r="49" ht="15" hidden="0" customHeight="1">
      <c r="A49" s="37" t="str">
        <v>Claims</v>
      </c>
      <c r="B49" s="37" t="str">
        <v>Use, version and period</v>
      </c>
      <c r="C49" s="37" t="str">
        <v>Required</v>
      </c>
      <c r="D49" s="37" t="str">
        <v>Bound the claim to its actual use, release and evidence period.</v>
      </c>
      <c r="E49" s="37" t="str">
        <v>Ranking model 3.1; retail wire alerts; September 2026.</v>
      </c>
    </row>
    <row r="50" ht="15" hidden="0" customHeight="1">
      <c r="A50" s="37" t="str">
        <v>Claims</v>
      </c>
      <c r="B50" s="37" t="str">
        <v>Accountable owner</v>
      </c>
      <c r="C50" s="37" t="str">
        <v>Required</v>
      </c>
      <c r="D50" s="37" t="str">
        <v>Identify the person accountable for the claim and its safeguards.</v>
      </c>
      <c r="E50" s="37" t="str">
        <v>AML monitoring owner</v>
      </c>
    </row>
    <row r="51" ht="15" hidden="0" customHeight="1">
      <c r="A51" s="37" t="str">
        <v>Claims</v>
      </c>
      <c r="B51" s="37" t="str">
        <v>Priority</v>
      </c>
      <c r="C51" s="37" t="str">
        <v>Required</v>
      </c>
      <c r="D51" s="37" t="str">
        <v>Choose Critical, High, Medium or Low using your organization’s definitions.</v>
      </c>
      <c r="E51" s="37" t="str">
        <v>High</v>
      </c>
    </row>
    <row r="52" ht="26.399999618530273" hidden="0" customHeight="1">
      <c r="A52" s="37" t="str">
        <v>Claims</v>
      </c>
      <c r="B52" s="37" t="str">
        <v>Review status</v>
      </c>
      <c r="C52" s="37" t="str">
        <v>Required</v>
      </c>
      <c r="D52" s="37" t="str">
        <v>Choose Not started, In review or Reviewed. Reviewed requires judgment, rationale, reviewer and date.</v>
      </c>
      <c r="E52" s="37" t="str">
        <v>Reviewed</v>
      </c>
    </row>
    <row r="53" ht="15" hidden="0" customHeight="1">
      <c r="A53" s="37" t="str">
        <v>Claims</v>
      </c>
      <c r="B53" s="37" t="str">
        <v>Reviewer judgment</v>
      </c>
      <c r="C53" s="37" t="str">
        <v>Conditional</v>
      </c>
      <c r="D53" s="37" t="str">
        <v>Required when Reviewed. Choose Supports, Partly supports, Contradicts or Unclear.</v>
      </c>
      <c r="E53" s="37" t="str">
        <v>Partly supports</v>
      </c>
    </row>
    <row r="54" ht="39.599998474121094" hidden="0" customHeight="1">
      <c r="A54" s="37" t="str">
        <v>Claims</v>
      </c>
      <c r="B54" s="37" t="str">
        <v>Rationale and limits</v>
      </c>
      <c r="C54" s="37" t="str">
        <v>Conditional</v>
      </c>
      <c r="D54" s="37" t="str">
        <v>Required when Reviewed. Explain the judgment against the criteria, what remains uncertain and its effect on reliance.</v>
      </c>
      <c r="E54" s="37" t="str">
        <v>Queue evidence supports retained alerts, but EX-AML-T-001 identifies upstream suppression without linked approval. Overall coverage remains uncertain pending lookback and retest.</v>
      </c>
    </row>
    <row r="55" ht="26.399999618530273" hidden="0" customHeight="1">
      <c r="A55" s="37" t="str">
        <v>Claims</v>
      </c>
      <c r="B55" s="37" t="str">
        <v>Evidence count (auto)</v>
      </c>
      <c r="C55" s="37" t="str">
        <v>Auto</v>
      </c>
      <c r="D55" s="37" t="str">
        <v>Counts evidence records linked to this claim; inspect scope and shared roots separately.</v>
      </c>
      <c r="E55" s="37" t="str">
        <v>2</v>
      </c>
    </row>
    <row r="56" ht="15" hidden="0" customHeight="1">
      <c r="A56" s="37" t="str">
        <v>Claims</v>
      </c>
      <c r="B56" s="37" t="str">
        <v>Open findings (auto)</v>
      </c>
      <c r="C56" s="37" t="str">
        <v>Auto</v>
      </c>
      <c r="D56" s="37" t="str">
        <v>Counts findings still open, including closures needing verification.</v>
      </c>
      <c r="E56" s="37" t="str">
        <v>1</v>
      </c>
    </row>
    <row r="57" ht="26.399999618530273" hidden="0" customHeight="1">
      <c r="A57" s="37" t="str">
        <v>Claims</v>
      </c>
      <c r="B57" s="37" t="str">
        <v>Record check (auto)</v>
      </c>
      <c r="C57" s="37" t="str">
        <v>Auto</v>
      </c>
      <c r="D57" s="37" t="str">
        <v>Lists missing fields, duplicate IDs or unknown/mismatched links. A blank check means the listed inputs are complete; assess their substance separately.</v>
      </c>
      <c r="E57" s="37" t="str">
        <v>Add ID; </v>
      </c>
    </row>
    <row r="58" ht="26.399999618530273" hidden="0" customHeight="1">
      <c r="A58" s="37" t="str">
        <v>Claims</v>
      </c>
      <c r="B58" s="37" t="str">
        <v>Decision count (auto)</v>
      </c>
      <c r="C58" s="37" t="str">
        <v>Auto</v>
      </c>
      <c r="D58" s="37" t="str">
        <v>Counts claim-level decisions for this claim. The overall disposition is recorded separately.</v>
      </c>
      <c r="E58" s="37" t="str">
        <v>1</v>
      </c>
    </row>
    <row r="59" ht="26.399999618530273" hidden="0" customHeight="1">
      <c r="A59" s="37" t="str">
        <v>Claims</v>
      </c>
      <c r="B59" s="37" t="str">
        <v>Prompt ID</v>
      </c>
      <c r="C59" s="37" t="str">
        <v>Optional</v>
      </c>
      <c r="D59" s="37" t="str">
        <v>Link the Review Library prompt used to develop the claim. Keep it blank for an independently authored claim.</v>
      </c>
      <c r="E59" s="37" t="str">
        <v>LIB-03</v>
      </c>
    </row>
    <row r="60" ht="15" hidden="0" customHeight="1">
      <c r="A60" s="37" t="str">
        <v>Claims</v>
      </c>
      <c r="B60" s="37" t="str">
        <v>Reviewed by</v>
      </c>
      <c r="C60" s="37" t="str">
        <v>Conditional</v>
      </c>
      <c r="D60" s="37" t="str">
        <v>Required when Reviewed. Identify the person who made this claim judgment.</v>
      </c>
      <c r="E60" s="37" t="str">
        <v>Financial crime assurance reviewer</v>
      </c>
    </row>
    <row r="61" ht="15" hidden="0" customHeight="1">
      <c r="A61" s="37" t="str">
        <v>Claims</v>
      </c>
      <c r="B61" s="37" t="str">
        <v>Reviewed on</v>
      </c>
      <c r="C61" s="37" t="str">
        <v>Conditional</v>
      </c>
      <c r="D61" s="37" t="str">
        <v>Required when Reviewed. Enter the actual judgment date as an Excel date.</v>
      </c>
      <c r="E61" s="37" t="str">
        <v>2026-10-02</v>
      </c>
    </row>
    <row r="62" ht="15" hidden="0" customHeight="1">
      <c r="A62" s="37" t="str">
        <v>Risks &amp; Controls</v>
      </c>
      <c r="B62" s="37" t="str">
        <v>Mapping ID</v>
      </c>
      <c r="C62" s="37" t="str">
        <v>Required</v>
      </c>
      <c r="D62" s="37" t="str">
        <v>Give each claim–risk–control relationship a unique identifier.</v>
      </c>
      <c r="E62" s="37" t="str">
        <v>EX-AML-MAP-001</v>
      </c>
    </row>
    <row r="63" ht="15" hidden="0" customHeight="1">
      <c r="A63" s="37" t="str">
        <v>Risks &amp; Controls</v>
      </c>
      <c r="B63" s="37" t="str">
        <v>Claim ID</v>
      </c>
      <c r="C63" s="37" t="str">
        <v>Required</v>
      </c>
      <c r="D63" s="37" t="str">
        <v>Link the existing claim this record addresses. Use one Claim ID per row.</v>
      </c>
      <c r="E63" s="37" t="str">
        <v>EX-AML-CL-001</v>
      </c>
    </row>
    <row r="64" ht="15" hidden="0" customHeight="1">
      <c r="A64" s="37" t="str">
        <v>Risks &amp; Controls</v>
      </c>
      <c r="B64" s="37" t="str">
        <v>Risk ID</v>
      </c>
      <c r="C64" s="37" t="str">
        <v>Required</v>
      </c>
      <c r="D64" s="37" t="str">
        <v>Reuse this identifier only when referring to the same risk.</v>
      </c>
      <c r="E64" s="37" t="str">
        <v>EX-AML-R-001</v>
      </c>
    </row>
    <row r="65" ht="15" hidden="0" customHeight="1">
      <c r="A65" s="37" t="str">
        <v>Risks &amp; Controls</v>
      </c>
      <c r="B65" s="37" t="str">
        <v>Risk domain</v>
      </c>
      <c r="C65" s="37" t="str">
        <v>Optional</v>
      </c>
      <c r="D65" s="37" t="str">
        <v>Identify the issue area for filtering and discussion.</v>
      </c>
      <c r="E65" s="37" t="str">
        <v>Monitoring coverage and queue management</v>
      </c>
    </row>
    <row r="66" ht="26.399999618530273" hidden="0" customHeight="1">
      <c r="A66" s="37" t="str">
        <v>Risks &amp; Controls</v>
      </c>
      <c r="B66" s="37" t="str">
        <v>Failure and consequence</v>
      </c>
      <c r="C66" s="37" t="str">
        <v>Required</v>
      </c>
      <c r="D66" s="37" t="str">
        <v>Describe the failure and its consequence for people or operations.</v>
      </c>
      <c r="E66" s="37" t="str">
        <v>Unapproved suppression or queue aging leaves an in-scope alert population without its defined review treatment.</v>
      </c>
    </row>
    <row r="67" ht="15" hidden="0" customHeight="1">
      <c r="A67" s="37" t="str">
        <v>Risks &amp; Controls</v>
      </c>
      <c r="B67" s="37" t="str">
        <v>Control ID</v>
      </c>
      <c r="C67" s="37" t="str">
        <v>Required</v>
      </c>
      <c r="D67" s="37" t="str">
        <v>Identify the safeguard. Tests must link a control mapped to the same Claim ID.</v>
      </c>
      <c r="E67" s="37" t="str">
        <v>EX-AML-C-001</v>
      </c>
    </row>
    <row r="68" ht="15" hidden="0" customHeight="1">
      <c r="A68" s="37" t="str">
        <v>Risks &amp; Controls</v>
      </c>
      <c r="B68" s="37" t="str">
        <v>Control objective</v>
      </c>
      <c r="C68" s="37" t="str">
        <v>Required</v>
      </c>
      <c r="D68" s="37" t="str">
        <v>State what the safeguard must achieve.</v>
      </c>
      <c r="E68" s="37" t="str">
        <v>Retain and account for in-scope alerts, including approved exclusions.</v>
      </c>
    </row>
    <row r="69" ht="26.399999618530273" hidden="0" customHeight="1">
      <c r="A69" s="37" t="str">
        <v>Risks &amp; Controls</v>
      </c>
      <c r="B69" s="37" t="str">
        <v>Control activity</v>
      </c>
      <c r="C69" s="37" t="str">
        <v>Required</v>
      </c>
      <c r="D69" s="37" t="str">
        <v>Describe the actual check or action, including where it happens.</v>
      </c>
      <c r="E69" s="37" t="str">
        <v>Reconcile generated, suppressed and queued alerts; investigate exceptions and verify suppression approvals.</v>
      </c>
    </row>
    <row r="70" ht="15" hidden="0" customHeight="1">
      <c r="A70" s="37" t="str">
        <v>Risks &amp; Controls</v>
      </c>
      <c r="B70" s="37" t="str">
        <v>Control owner</v>
      </c>
      <c r="C70" s="37" t="str">
        <v>Required</v>
      </c>
      <c r="D70" s="37" t="str">
        <v>Identify the person responsible for operating the safeguard.</v>
      </c>
      <c r="E70" s="37" t="str">
        <v>AML monitoring owner</v>
      </c>
    </row>
    <row r="71" ht="15" hidden="0" customHeight="1">
      <c r="A71" s="37" t="str">
        <v>Risks &amp; Controls</v>
      </c>
      <c r="B71" s="37" t="str">
        <v>Frequency / trigger</v>
      </c>
      <c r="C71" s="37" t="str">
        <v>Optional</v>
      </c>
      <c r="D71" s="37" t="str">
        <v>State when the safeguard runs.</v>
      </c>
      <c r="E71" s="37" t="str">
        <v>Daily and after model/rule changes</v>
      </c>
    </row>
    <row r="72" ht="15" hidden="0" customHeight="1">
      <c r="A72" s="37" t="str">
        <v>Risks &amp; Controls</v>
      </c>
      <c r="B72" s="37" t="str">
        <v>Criteria / source</v>
      </c>
      <c r="C72" s="37" t="str">
        <v>Optional</v>
      </c>
      <c r="D72" s="37" t="str">
        <v>Reference the applicable policy, standard, contract or test threshold.</v>
      </c>
      <c r="E72" s="37" t="str">
        <v>Monitoring policy QP-07; approved suppression criteria</v>
      </c>
    </row>
    <row r="73" ht="26.399999618530273" hidden="0" customHeight="1">
      <c r="A73" s="37" t="str">
        <v>Risks &amp; Controls</v>
      </c>
      <c r="B73" s="37" t="str">
        <v>Record check (auto)</v>
      </c>
      <c r="C73" s="37" t="str">
        <v>Auto</v>
      </c>
      <c r="D73" s="37" t="str">
        <v>Lists missing fields, duplicate IDs or unknown/mismatched links. A blank check means the listed inputs are complete; assess their substance separately.</v>
      </c>
      <c r="E73" s="37" t="str">
        <v>Add ID; </v>
      </c>
    </row>
    <row r="74" ht="26.399999618530273" hidden="0" customHeight="1">
      <c r="A74" s="37" t="str">
        <v>Evidence</v>
      </c>
      <c r="B74" s="37" t="str">
        <v>Evidence ID</v>
      </c>
      <c r="C74" s="37" t="str">
        <v>Required</v>
      </c>
      <c r="D74" s="37" t="str">
        <v>Use a stable ID for this artifact’s assessment against one claim. Reuse its root for related artifacts.</v>
      </c>
      <c r="E74" s="37" t="str">
        <v>EX-AML-E-001</v>
      </c>
    </row>
    <row r="75" ht="15" hidden="0" customHeight="1">
      <c r="A75" s="37" t="str">
        <v>Evidence</v>
      </c>
      <c r="B75" s="37" t="str">
        <v>Claim ID</v>
      </c>
      <c r="C75" s="37" t="str">
        <v>Required</v>
      </c>
      <c r="D75" s="37" t="str">
        <v>Link the existing claim this record addresses. Use one Claim ID per row.</v>
      </c>
      <c r="E75" s="37" t="str">
        <v>EX-AML-CL-001</v>
      </c>
    </row>
    <row r="76" ht="15" hidden="0" customHeight="1">
      <c r="A76" s="37" t="str">
        <v>Evidence</v>
      </c>
      <c r="B76" s="37" t="str">
        <v>Artifact / description</v>
      </c>
      <c r="C76" s="37" t="str">
        <v>Required</v>
      </c>
      <c r="D76" s="37" t="str">
        <v>Name the artifact and explain what it records.</v>
      </c>
      <c r="E76" s="37" t="str">
        <v>Queue reconciliation and sampling report</v>
      </c>
    </row>
    <row r="77" ht="15" hidden="0" customHeight="1">
      <c r="A77" s="37" t="str">
        <v>Evidence</v>
      </c>
      <c r="B77" s="37" t="str">
        <v>Location / reference</v>
      </c>
      <c r="C77" s="37" t="str">
        <v>Required</v>
      </c>
      <c r="D77" s="37" t="str">
        <v>Point to the controlled evidence repository and identifiable record.</v>
      </c>
      <c r="E77" s="37" t="str">
        <v>Controlled assurance repository / EX-AML-REV-001 / queue-reconciliation-202609</v>
      </c>
    </row>
    <row r="78" ht="15" hidden="0" customHeight="1">
      <c r="A78" s="37" t="str">
        <v>Evidence</v>
      </c>
      <c r="B78" s="37" t="str">
        <v>Evidence owner</v>
      </c>
      <c r="C78" s="37" t="str">
        <v>Required</v>
      </c>
      <c r="D78" s="37" t="str">
        <v>Identify the person who can supply or explain the artifact.</v>
      </c>
      <c r="E78" s="37" t="str">
        <v>AML monitoring operations lead</v>
      </c>
    </row>
    <row r="79" ht="15" hidden="0" customHeight="1">
      <c r="A79" s="37" t="str">
        <v>Evidence</v>
      </c>
      <c r="B79" s="37" t="str">
        <v>System / config version</v>
      </c>
      <c r="C79" s="37" t="str">
        <v>Required</v>
      </c>
      <c r="D79" s="37" t="str">
        <v>Record the relevant system, model, prompt, tool and connector versions.</v>
      </c>
      <c r="E79" s="37" t="str">
        <v>Ranking model 3.1; queue policy QP-07; September suppression configuration</v>
      </c>
    </row>
    <row r="80" ht="15" hidden="0" customHeight="1">
      <c r="A80" s="37" t="str">
        <v>Evidence</v>
      </c>
      <c r="B80" s="37" t="str">
        <v>Period covered</v>
      </c>
      <c r="C80" s="37" t="str">
        <v>Required</v>
      </c>
      <c r="D80" s="37" t="str">
        <v>State the observation or test window covered by this evidence.</v>
      </c>
      <c r="E80" s="37" t="str">
        <v>September 2026 observations</v>
      </c>
    </row>
    <row r="81" ht="26.399999618530273" hidden="0" customHeight="1">
      <c r="A81" s="37" t="str">
        <v>Evidence</v>
      </c>
      <c r="B81" s="37" t="str">
        <v>Evidence root ID</v>
      </c>
      <c r="C81" s="37" t="str">
        <v>Required</v>
      </c>
      <c r="D81" s="37" t="str">
        <v>Identify the underlying test run, dataset or assessment, rather than giving each derived document a new root. Artifacts from the same run share this ID.</v>
      </c>
      <c r="E81" s="37" t="str">
        <v>EX-AML-ROOT-A</v>
      </c>
    </row>
    <row r="82" ht="26.399999618530273" hidden="0" customHeight="1">
      <c r="A82" s="37" t="str">
        <v>Evidence</v>
      </c>
      <c r="B82" s="37" t="str">
        <v>Derived from / shared source</v>
      </c>
      <c r="C82" s="37" t="str">
        <v>Optional</v>
      </c>
      <c r="D82" s="37" t="str">
        <v>Identify the upstream Evidence ID and what was reused. A summary of the same tests adds no independent test coverage.</v>
      </c>
      <c r="E82" s="37" t="str">
        <v>EX-AML-E-002 management deck derives from EX-AML-E-001; both use EX-AML-ROOT-A and add no independent test coverage.</v>
      </c>
    </row>
    <row r="83" ht="39.599998474121094" hidden="0" customHeight="1">
      <c r="A83" s="37" t="str">
        <v>Evidence</v>
      </c>
      <c r="B83" s="37" t="str">
        <v>Scope fit</v>
      </c>
      <c r="C83" s="37" t="str">
        <v>Required</v>
      </c>
      <c r="D83" s="37" t="str">
        <v>Choose Matches, Partial, Mismatch or Not assessed against the claim use, version, population and period. Record material limitations in Findings. Scope fit does not establish model effectiveness.</v>
      </c>
      <c r="E83" s="37" t="str">
        <v>Partial</v>
      </c>
    </row>
    <row r="84" ht="26.399999618530273" hidden="0" customHeight="1">
      <c r="A84" s="37" t="str">
        <v>Evidence</v>
      </c>
      <c r="B84" s="37" t="str">
        <v>Integrity</v>
      </c>
      <c r="C84" s="37" t="str">
        <v>Required</v>
      </c>
      <c r="D84" s="37" t="str">
        <v>Choose Confirmed, Unconfirmed or Not assessed after reviewing origin and transformations.</v>
      </c>
      <c r="E84" s="37" t="str">
        <v>Confirmed</v>
      </c>
    </row>
    <row r="85" ht="26.399999618530273" hidden="0" customHeight="1">
      <c r="A85" s="37" t="str">
        <v>Evidence</v>
      </c>
      <c r="B85" s="37" t="str">
        <v>Supports claim?</v>
      </c>
      <c r="C85" s="37" t="str">
        <v>Required</v>
      </c>
      <c r="D85" s="37" t="str">
        <v>Judge support against the claim’s acceptance criteria. Choose Supports, Partly supports, Contradicts or Unclear.</v>
      </c>
      <c r="E85" s="37" t="str">
        <v>Partly supports</v>
      </c>
    </row>
    <row r="86" ht="15" hidden="0" customHeight="1">
      <c r="A86" s="37" t="str">
        <v>Evidence</v>
      </c>
      <c r="B86" s="37" t="str">
        <v>Assessed on</v>
      </c>
      <c r="C86" s="37" t="str">
        <v>Required</v>
      </c>
      <c r="D86" s="37" t="str">
        <v>Enter the date you assessed this artifact as an Excel date.</v>
      </c>
      <c r="E86" s="37" t="str">
        <v>2026-10-02</v>
      </c>
    </row>
    <row r="87" ht="15" hidden="0" customHeight="1">
      <c r="A87" s="37" t="str">
        <v>Evidence</v>
      </c>
      <c r="B87" s="37" t="str">
        <v>Reviewer</v>
      </c>
      <c r="C87" s="37" t="str">
        <v>Required</v>
      </c>
      <c r="D87" s="37" t="str">
        <v>Identify who assessed this artifact against the claim and selected criteria.</v>
      </c>
      <c r="E87" s="37" t="str">
        <v>Financial crime assurance reviewer</v>
      </c>
    </row>
    <row r="88" ht="26.399999618530273" hidden="0" customHeight="1">
      <c r="A88" s="37" t="str">
        <v>Evidence</v>
      </c>
      <c r="B88" s="37" t="str">
        <v>Record check (auto)</v>
      </c>
      <c r="C88" s="37" t="str">
        <v>Auto</v>
      </c>
      <c r="D88" s="37" t="str">
        <v>Lists missing fields, duplicate IDs or unknown/mismatched links. A blank check means the listed inputs are complete; assess their substance separately.</v>
      </c>
      <c r="E88" s="37" t="str">
        <v>Add ID; </v>
      </c>
    </row>
    <row r="89" ht="15" hidden="0" customHeight="1">
      <c r="A89" s="37" t="str">
        <v>Tests</v>
      </c>
      <c r="B89" s="37" t="str">
        <v>Test ID</v>
      </c>
      <c r="C89" s="37" t="str">
        <v>Required</v>
      </c>
      <c r="D89" s="37" t="str">
        <v>Assign one unique ID per test record.</v>
      </c>
      <c r="E89" s="37" t="str">
        <v>EX-AML-T-001</v>
      </c>
    </row>
    <row r="90" ht="15" hidden="0" customHeight="1">
      <c r="A90" s="37" t="str">
        <v>Tests</v>
      </c>
      <c r="B90" s="37" t="str">
        <v>Claim ID</v>
      </c>
      <c r="C90" s="37" t="str">
        <v>Required</v>
      </c>
      <c r="D90" s="37" t="str">
        <v>Link the existing claim this record addresses. Use one Claim ID per row.</v>
      </c>
      <c r="E90" s="37" t="str">
        <v>EX-AML-CL-001</v>
      </c>
    </row>
    <row r="91" ht="15" hidden="0" customHeight="1">
      <c r="A91" s="37" t="str">
        <v>Tests</v>
      </c>
      <c r="B91" s="37" t="str">
        <v>Control ID</v>
      </c>
      <c r="C91" s="37" t="str">
        <v>Required</v>
      </c>
      <c r="D91" s="37" t="str">
        <v>Identify the safeguard. Tests must link a control mapped to the same Claim ID.</v>
      </c>
      <c r="E91" s="37" t="str">
        <v>EX-AML-C-001</v>
      </c>
    </row>
    <row r="92" ht="26.399999618530273" hidden="0" customHeight="1">
      <c r="A92" s="37" t="str">
        <v>Tests</v>
      </c>
      <c r="B92" s="37" t="str">
        <v>Scenario / method</v>
      </c>
      <c r="C92" s="37" t="str">
        <v>Required</v>
      </c>
      <c r="D92" s="37" t="str">
        <v>Describe the condition exercised and how it was tested.</v>
      </c>
      <c r="E92" s="37" t="str">
        <v>Reconcile upstream suppressions and sample low-priority alerts against approved handling rules.</v>
      </c>
    </row>
    <row r="93" ht="26.399999618530273" hidden="0" customHeight="1">
      <c r="A93" s="37" t="str">
        <v>Tests</v>
      </c>
      <c r="B93" s="37" t="str">
        <v>Sample / selection rule</v>
      </c>
      <c r="C93" s="37" t="str">
        <v>Required</v>
      </c>
      <c r="D93" s="37" t="str">
        <v>Explain the selected cases, segments and material exclusions.</v>
      </c>
      <c r="E93" s="37" t="str">
        <v>Stratify by priority, alert age and suppression reason; identify excluded products and immature outcome labels.</v>
      </c>
    </row>
    <row r="94" ht="26.399999618530273" hidden="0" customHeight="1">
      <c r="A94" s="37" t="str">
        <v>Tests</v>
      </c>
      <c r="B94" s="37" t="str">
        <v>Expected / criteria</v>
      </c>
      <c r="C94" s="37" t="str">
        <v>Required</v>
      </c>
      <c r="D94" s="37" t="str">
        <v>Set the pass condition before inspecting the result.</v>
      </c>
      <c r="E94" s="37" t="str">
        <v>Each selected in-scope alert follows approved handling; each sampled suppression links to its rationale and authorized approval.</v>
      </c>
    </row>
    <row r="95" ht="26.399999618530273" hidden="0" customHeight="1">
      <c r="A95" s="37" t="str">
        <v>Tests</v>
      </c>
      <c r="B95" s="37" t="str">
        <v>Observed result and limits</v>
      </c>
      <c r="C95" s="37" t="str">
        <v>Conditional</v>
      </c>
      <c r="D95" s="37" t="str">
        <v>Required for a performed test. Record actual outcomes, tested configuration and material exclusions. State what the result cannot establish.</v>
      </c>
      <c r="E95" s="37" t="str">
        <v>Queue reconciliation excluded upstream suppression. Several sampled suppressions lacked linked approval. Outcome-label maturity limits effectiveness conclusions.</v>
      </c>
    </row>
    <row r="96" ht="26.399999618530273" hidden="0" customHeight="1">
      <c r="A96" s="37" t="str">
        <v>Tests</v>
      </c>
      <c r="B96" s="37" t="str">
        <v>Result</v>
      </c>
      <c r="C96" s="37" t="str">
        <v>Required</v>
      </c>
      <c r="D96" s="37" t="str">
        <v>Choose Not run, Meets, Does not meet or Inconclusive. All performed results require evidence, tester and date.</v>
      </c>
      <c r="E96" s="37" t="str">
        <v>Does not meet</v>
      </c>
    </row>
    <row r="97" ht="15" hidden="0" customHeight="1">
      <c r="A97" s="37" t="str">
        <v>Tests</v>
      </c>
      <c r="B97" s="37" t="str">
        <v>Evidence ID</v>
      </c>
      <c r="C97" s="37" t="str">
        <v>Conditional</v>
      </c>
      <c r="D97" s="37" t="str">
        <v>Required for a performed test. Link Evidence assessed against this same Claim ID.</v>
      </c>
      <c r="E97" s="37" t="str">
        <v>EX-AML-E-003</v>
      </c>
    </row>
    <row r="98" ht="15" hidden="0" customHeight="1">
      <c r="A98" s="37" t="str">
        <v>Tests</v>
      </c>
      <c r="B98" s="37" t="str">
        <v>Tester</v>
      </c>
      <c r="C98" s="37" t="str">
        <v>Conditional</v>
      </c>
      <c r="D98" s="37" t="str">
        <v>Required when Result is other than Not run. Identify who performed the test.</v>
      </c>
      <c r="E98" s="37" t="str">
        <v>Financial crime test analyst</v>
      </c>
    </row>
    <row r="99" ht="15" hidden="0" customHeight="1">
      <c r="A99" s="37" t="str">
        <v>Tests</v>
      </c>
      <c r="B99" s="37" t="str">
        <v>Performed on</v>
      </c>
      <c r="C99" s="37" t="str">
        <v>Conditional</v>
      </c>
      <c r="D99" s="37" t="str">
        <v>Required when Result is other than Not run. Enter an Excel date.</v>
      </c>
      <c r="E99" s="37" t="str">
        <v>2026-10-01</v>
      </c>
    </row>
    <row r="100" ht="26.399999618530273" hidden="0" customHeight="1">
      <c r="A100" s="37" t="str">
        <v>Tests</v>
      </c>
      <c r="B100" s="37" t="str">
        <v>Record check (auto)</v>
      </c>
      <c r="C100" s="37" t="str">
        <v>Auto</v>
      </c>
      <c r="D100" s="37" t="str">
        <v>Lists missing fields, duplicate IDs or unknown/mismatched links. A blank check means the listed inputs are complete; assess their substance separately.</v>
      </c>
      <c r="E100" s="37" t="str">
        <v>Add ID; </v>
      </c>
    </row>
    <row r="101" ht="15" hidden="0" customHeight="1">
      <c r="A101" s="37" t="str">
        <v>Human Oversight</v>
      </c>
      <c r="B101" s="37" t="str">
        <v>Oversight ID</v>
      </c>
      <c r="C101" s="37" t="str">
        <v>Required</v>
      </c>
      <c r="D101" s="37" t="str">
        <v>Identify the individual intervention, separately from Review Brief’s Review ID.</v>
      </c>
      <c r="E101" s="37" t="str">
        <v>EX-AML-HR-001</v>
      </c>
    </row>
    <row r="102" ht="15" hidden="0" customHeight="1">
      <c r="A102" s="37" t="str">
        <v>Human Oversight</v>
      </c>
      <c r="B102" s="37" t="str">
        <v>Claim ID</v>
      </c>
      <c r="C102" s="37" t="str">
        <v>Required</v>
      </c>
      <c r="D102" s="37" t="str">
        <v>Link the existing claim this record addresses. Use one Claim ID per row.</v>
      </c>
      <c r="E102" s="37" t="str">
        <v>EX-AML-CL-001</v>
      </c>
    </row>
    <row r="103" ht="15" hidden="0" customHeight="1">
      <c r="A103" s="37" t="str">
        <v>Human Oversight</v>
      </c>
      <c r="B103" s="37" t="str">
        <v>Trigger / AI proposal</v>
      </c>
      <c r="C103" s="37" t="str">
        <v>Required</v>
      </c>
      <c r="D103" s="37" t="str">
        <v>Record the proposed action or event that required human attention.</v>
      </c>
      <c r="E103" s="37" t="str">
        <v>Daily reconciliation identifies suppressed alerts without linked approval.</v>
      </c>
    </row>
    <row r="104" ht="26.399999618530273" hidden="0" customHeight="1">
      <c r="A104" s="37" t="str">
        <v>Human Oversight</v>
      </c>
      <c r="B104" s="37" t="str">
        <v>Information inspected</v>
      </c>
      <c r="C104" s="37" t="str">
        <v>Required</v>
      </c>
      <c r="D104" s="37" t="str">
        <v>State what the reviewer actually saw before choosing the action.</v>
      </c>
      <c r="E104" s="37" t="str">
        <v>Suppression configuration, approved handling rules, reconciliation exceptions and queue records.</v>
      </c>
    </row>
    <row r="105" ht="15" hidden="0" customHeight="1">
      <c r="A105" s="37" t="str">
        <v>Human Oversight</v>
      </c>
      <c r="B105" s="37" t="str">
        <v>Reviewer</v>
      </c>
      <c r="C105" s="37" t="str">
        <v>Required</v>
      </c>
      <c r="D105" s="37" t="str">
        <v>Identify who examined the artifact or carried out the human intervention.</v>
      </c>
      <c r="E105" s="37" t="str">
        <v>Financial crime assurance reviewer</v>
      </c>
    </row>
    <row r="106" ht="15" hidden="0" customHeight="1">
      <c r="A106" s="37" t="str">
        <v>Human Oversight</v>
      </c>
      <c r="B106" s="37" t="str">
        <v>Authority / permissions</v>
      </c>
      <c r="C106" s="37" t="str">
        <v>Required</v>
      </c>
      <c r="D106" s="37" t="str">
        <v>Record the authority and system permissions available to the reviewer.</v>
      </c>
      <c r="E106" s="37" t="str">
        <v>May hold suppression changes and escalate exceptions to the monitoring owner.</v>
      </c>
    </row>
    <row r="107" ht="15" hidden="0" customHeight="1">
      <c r="A107" s="37" t="str">
        <v>Human Oversight</v>
      </c>
      <c r="B107" s="37" t="str">
        <v>Human action</v>
      </c>
      <c r="C107" s="37" t="str">
        <v>Required</v>
      </c>
      <c r="D107" s="37" t="str">
        <v>Choose Agree, Correct, Override, Hold, Escalate or Decline.</v>
      </c>
      <c r="E107" s="37" t="str">
        <v>Escalate</v>
      </c>
    </row>
    <row r="108" ht="26.399999618530273" hidden="0" customHeight="1">
      <c r="A108" s="37" t="str">
        <v>Human Oversight</v>
      </c>
      <c r="B108" s="37" t="str">
        <v>Reason</v>
      </c>
      <c r="C108" s="37" t="str">
        <v>Required</v>
      </c>
      <c r="D108" s="37" t="str">
        <v>Explain the chosen intervention using the available information.</v>
      </c>
      <c r="E108" s="37" t="str">
        <v>Missing approval links prevent the reviewer from establishing that suppression follows approved handling.</v>
      </c>
    </row>
    <row r="109" ht="15" hidden="0" customHeight="1">
      <c r="A109" s="37" t="str">
        <v>Human Oversight</v>
      </c>
      <c r="B109" s="37" t="str">
        <v>Verified downstream effect</v>
      </c>
      <c r="C109" s="37" t="str">
        <v>Required</v>
      </c>
      <c r="D109" s="37" t="str">
        <v>Choose Achieved, Not achieved or Not verified after checking execution evidence.</v>
      </c>
      <c r="E109" s="37" t="str">
        <v>Achieved</v>
      </c>
    </row>
    <row r="110" ht="15" hidden="0" customHeight="1">
      <c r="A110" s="37" t="str">
        <v>Human Oversight</v>
      </c>
      <c r="B110" s="37" t="str">
        <v>Evidence ID</v>
      </c>
      <c r="C110" s="37" t="str">
        <v>Required</v>
      </c>
      <c r="D110" s="37" t="str">
        <v>Link execution or intervention evidence assessed against this same Claim ID.</v>
      </c>
      <c r="E110" s="37" t="str">
        <v>EX-AML-E-003</v>
      </c>
    </row>
    <row r="111" ht="26.399999618530273" hidden="0" customHeight="1">
      <c r="A111" s="37" t="str">
        <v>Human Oversight</v>
      </c>
      <c r="B111" s="37" t="str">
        <v>Trigger / proposal time</v>
      </c>
      <c r="C111" s="37" t="str">
        <v>Optional</v>
      </c>
      <c r="D111" s="37" t="str">
        <v>Record the proposal timestamp when available from reliable evidence. Leave blank if unavailable.</v>
      </c>
      <c r="E111" s="37" t="str">
        <v>2026-10-01 10:31:04</v>
      </c>
    </row>
    <row r="112" ht="26.399999618530273" hidden="0" customHeight="1">
      <c r="A112" s="37" t="str">
        <v>Human Oversight</v>
      </c>
      <c r="B112" s="37" t="str">
        <v>Human action time</v>
      </c>
      <c r="C112" s="37" t="str">
        <v>Required</v>
      </c>
      <c r="D112" s="37" t="str">
        <v>Record the action timestamp as an Excel date/time. Use the timezone recorded in Review Brief.</v>
      </c>
      <c r="E112" s="37" t="str">
        <v>2026-10-01 10:31:29</v>
      </c>
    </row>
    <row r="113" ht="26.399999618530273" hidden="0" customHeight="1">
      <c r="A113" s="37" t="str">
        <v>Human Oversight</v>
      </c>
      <c r="B113" s="37" t="str">
        <v>Effect confirmed time</v>
      </c>
      <c r="C113" s="37" t="str">
        <v>Conditional</v>
      </c>
      <c r="D113" s="37" t="str">
        <v>Required when the effect is Achieved or Not achieved. Record when the downstream effect was confirmed.</v>
      </c>
      <c r="E113" s="37" t="str">
        <v>2026-10-01 10:35:00</v>
      </c>
    </row>
    <row r="114" ht="26.399999618530273" hidden="0" customHeight="1">
      <c r="A114" s="37" t="str">
        <v>Human Oversight</v>
      </c>
      <c r="B114" s="37" t="str">
        <v>Escalation owner</v>
      </c>
      <c r="C114" s="37" t="str">
        <v>Conditional</v>
      </c>
      <c r="D114" s="37" t="str">
        <v>Required when Human action is Escalate. Identify the person responsible for resolution.</v>
      </c>
      <c r="E114" s="37" t="str">
        <v>AML monitoring owner</v>
      </c>
    </row>
    <row r="115" ht="26.399999618530273" hidden="0" customHeight="1">
      <c r="A115" s="37" t="str">
        <v>Human Oversight</v>
      </c>
      <c r="B115" s="37" t="str">
        <v>Resolution / follow-up</v>
      </c>
      <c r="C115" s="37" t="str">
        <v>Conditional</v>
      </c>
      <c r="D115" s="37" t="str">
        <v>Required for Hold, Escalate or Not achieved. Identify resolution or next action and relevant records.</v>
      </c>
      <c r="E115" s="37" t="str">
        <v>Owner accepted the handoff, held new suppressions and scheduled a lookback and retest under EX-AML-F-001.</v>
      </c>
    </row>
    <row r="116" ht="26.399999618530273" hidden="0" customHeight="1">
      <c r="A116" s="37" t="str">
        <v>Human Oversight</v>
      </c>
      <c r="B116" s="37" t="str">
        <v>Record check (auto)</v>
      </c>
      <c r="C116" s="37" t="str">
        <v>Auto</v>
      </c>
      <c r="D116" s="37" t="str">
        <v>Lists missing fields, duplicate IDs or unknown/mismatched links. A blank check means the listed inputs are complete; assess their substance separately.</v>
      </c>
      <c r="E116" s="37" t="str">
        <v>Add ID; </v>
      </c>
    </row>
    <row r="117" ht="15" hidden="0" customHeight="1">
      <c r="A117" s="37" t="str">
        <v>Findings</v>
      </c>
      <c r="B117" s="37" t="str">
        <v>Finding ID</v>
      </c>
      <c r="C117" s="37" t="str">
        <v>Required</v>
      </c>
      <c r="D117" s="37" t="str">
        <v>Give each finding a unique, stable ID.</v>
      </c>
      <c r="E117" s="37" t="str">
        <v>EX-AML-F-001</v>
      </c>
    </row>
    <row r="118" ht="15" hidden="0" customHeight="1">
      <c r="A118" s="37" t="str">
        <v>Findings</v>
      </c>
      <c r="B118" s="37" t="str">
        <v>Claim ID</v>
      </c>
      <c r="C118" s="37" t="str">
        <v>Required</v>
      </c>
      <c r="D118" s="37" t="str">
        <v>Link the existing claim this record addresses. Use one Claim ID per row.</v>
      </c>
      <c r="E118" s="37" t="str">
        <v>EX-AML-CL-001</v>
      </c>
    </row>
    <row r="119" ht="15" hidden="0" customHeight="1">
      <c r="A119" s="37" t="str">
        <v>Findings</v>
      </c>
      <c r="B119" s="37" t="str">
        <v>Gap type</v>
      </c>
      <c r="C119" s="37" t="str">
        <v>Required</v>
      </c>
      <c r="D119" s="37" t="str">
        <v>Choose the gap category that best describes this finding.</v>
      </c>
      <c r="E119" s="37" t="str">
        <v>Control failure</v>
      </c>
    </row>
    <row r="120" ht="26.399999618530273" hidden="0" customHeight="1">
      <c r="A120" s="37" t="str">
        <v>Findings</v>
      </c>
      <c r="B120" s="37" t="str">
        <v>Finding and consequence</v>
      </c>
      <c r="C120" s="37" t="str">
        <v>Required</v>
      </c>
      <c r="D120" s="37" t="str">
        <v>Describe the unresolved failure and its decision impact.</v>
      </c>
      <c r="E120" s="37" t="str">
        <v>Sampled upstream suppressions lacked traceable authorization; the affected monitoring population remains uncertain.</v>
      </c>
    </row>
    <row r="121" ht="15" hidden="0" customHeight="1">
      <c r="A121" s="37" t="str">
        <v>Findings</v>
      </c>
      <c r="B121" s="37" t="str">
        <v>Priority</v>
      </c>
      <c r="C121" s="37" t="str">
        <v>Required</v>
      </c>
      <c r="D121" s="37" t="str">
        <v>Choose Critical, High, Medium or Low using your organization’s definitions.</v>
      </c>
      <c r="E121" s="37" t="str">
        <v>High</v>
      </c>
    </row>
    <row r="122" ht="15" hidden="0" customHeight="1">
      <c r="A122" s="37" t="str">
        <v>Findings</v>
      </c>
      <c r="B122" s="37" t="str">
        <v>Action owner</v>
      </c>
      <c r="C122" s="37" t="str">
        <v>Required</v>
      </c>
      <c r="D122" s="37" t="str">
        <v>Identify the person accountable for correcting or resolving the finding.</v>
      </c>
      <c r="E122" s="37" t="str">
        <v>AML monitoring owner</v>
      </c>
    </row>
    <row r="123" ht="26.399999618530273" hidden="0" customHeight="1">
      <c r="A123" s="37" t="str">
        <v>Findings</v>
      </c>
      <c r="B123" s="37" t="str">
        <v>Correction / retest required</v>
      </c>
      <c r="C123" s="37" t="str">
        <v>Required</v>
      </c>
      <c r="D123" s="37" t="str">
        <v>Specify the action and the evidence needed to verify it worked.</v>
      </c>
      <c r="E123" s="37" t="str">
        <v>Reconstruct approval links, assess affected population and lookback needs, then retest suppression and queue reconciliation.</v>
      </c>
    </row>
    <row r="124" ht="15" hidden="0" customHeight="1">
      <c r="A124" s="37" t="str">
        <v>Findings</v>
      </c>
      <c r="B124" s="37" t="str">
        <v>Due date</v>
      </c>
      <c r="C124" s="37" t="str">
        <v>Required</v>
      </c>
      <c r="D124" s="37" t="str">
        <v>Enter the action deadline as an Excel date.</v>
      </c>
      <c r="E124" s="37" t="str">
        <v>2026-10-09</v>
      </c>
    </row>
    <row r="125" ht="26.399999618530273" hidden="0" customHeight="1">
      <c r="A125" s="37" t="str">
        <v>Findings</v>
      </c>
      <c r="B125" s="37" t="str">
        <v>Status</v>
      </c>
      <c r="C125" s="37" t="str">
        <v>Required</v>
      </c>
      <c r="D125" s="37" t="str">
        <v>Choose Open, In progress, Deferred or Closed. Closed requires matching closure evidence, verifier and date.</v>
      </c>
      <c r="E125" s="37" t="str">
        <v>Open</v>
      </c>
    </row>
    <row r="126" ht="39.599998474121094" hidden="0" customHeight="1">
      <c r="A126" s="37" t="str">
        <v>Findings</v>
      </c>
      <c r="B126" s="37" t="str">
        <v>Closure evidence ID</v>
      </c>
      <c r="C126" s="37" t="str">
        <v>Conditional</v>
      </c>
      <c r="D126" s="37" t="str">
        <v>Required when Closed. Link actual assessed Evidence for the same Claim ID and inspect whether it establishes correction. A planned artifact ID does not establish closure.</v>
      </c>
      <c r="E126" s="37" t="str">
        <v>EX-AML-E-004 (enter only after the retest artifact exists and is assessed)</v>
      </c>
    </row>
    <row r="127" ht="15" hidden="0" customHeight="1">
      <c r="A127" s="37" t="str">
        <v>Findings</v>
      </c>
      <c r="B127" s="37" t="str">
        <v>Closure verifier</v>
      </c>
      <c r="C127" s="37" t="str">
        <v>Conditional</v>
      </c>
      <c r="D127" s="37" t="str">
        <v>Required when Closed. Identify who verified the correction and retest.</v>
      </c>
      <c r="E127" s="37" t="str">
        <v>Financial crime assurance reviewer</v>
      </c>
    </row>
    <row r="128" ht="15" hidden="0" customHeight="1">
      <c r="A128" s="37" t="str">
        <v>Findings</v>
      </c>
      <c r="B128" s="37" t="str">
        <v>Verified on</v>
      </c>
      <c r="C128" s="37" t="str">
        <v>Conditional</v>
      </c>
      <c r="D128" s="37" t="str">
        <v>Required when Closed. Enter the verification date.</v>
      </c>
      <c r="E128" s="37" t="str">
        <v>2026-10-09</v>
      </c>
    </row>
    <row r="129" ht="39.599998474121094" hidden="0" customHeight="1">
      <c r="A129" s="37" t="str">
        <v>Findings</v>
      </c>
      <c r="B129" s="37" t="str">
        <v>Timing (auto)</v>
      </c>
      <c r="C129" s="37" t="str">
        <v>Auto</v>
      </c>
      <c r="D129" s="37" t="str">
        <v>Shows Scheduled, Overdue, Set due date, Closed or Verify closure using the snapshot date. Closure needs same-claim evidence, verifier and a valid date no later than the snapshot.</v>
      </c>
      <c r="E129" s="37" t="str">
        <v>Scheduled</v>
      </c>
    </row>
    <row r="130" ht="26.399999618530273" hidden="0" customHeight="1">
      <c r="A130" s="37" t="str">
        <v>Findings</v>
      </c>
      <c r="B130" s="37" t="str">
        <v>Record check (auto)</v>
      </c>
      <c r="C130" s="37" t="str">
        <v>Auto</v>
      </c>
      <c r="D130" s="37" t="str">
        <v>Lists missing fields, duplicate IDs or unknown/mismatched links. A blank check means the listed inputs are complete; assess their substance separately.</v>
      </c>
      <c r="E130" s="37" t="str">
        <v>Add ID; </v>
      </c>
    </row>
    <row r="131" ht="26.399999618530273" hidden="0" customHeight="1">
      <c r="A131" s="37" t="str">
        <v>Decisions</v>
      </c>
      <c r="B131" s="37" t="str">
        <v>Decision ID</v>
      </c>
      <c r="C131" s="37" t="str">
        <v>Required</v>
      </c>
      <c r="D131" s="37" t="str">
        <v>Assign a unique ID. Use Review Summary’s overall decision ID for links to the overall disposition.</v>
      </c>
      <c r="E131" s="37" t="str">
        <v>EX-AML-D-001</v>
      </c>
    </row>
    <row r="132" ht="15" hidden="0" customHeight="1">
      <c r="A132" s="37" t="str">
        <v>Decisions</v>
      </c>
      <c r="B132" s="37" t="str">
        <v>Claim ID</v>
      </c>
      <c r="C132" s="37" t="str">
        <v>Required</v>
      </c>
      <c r="D132" s="37" t="str">
        <v>Link the existing claim this record addresses. Use one Claim ID per row.</v>
      </c>
      <c r="E132" s="37" t="str">
        <v>EX-AML-CL-001</v>
      </c>
    </row>
    <row r="133" ht="26.399999618530273" hidden="0" customHeight="1">
      <c r="A133" s="37" t="str">
        <v>Decisions</v>
      </c>
      <c r="B133" s="37" t="str">
        <v>Decision</v>
      </c>
      <c r="C133" s="37" t="str">
        <v>Required</v>
      </c>
      <c r="D133" s="37" t="str">
        <v>Choose Proceed, Proceed with conditions, Restrict, Defer or Decline using authorized decision rights.</v>
      </c>
      <c r="E133" s="37" t="str">
        <v>Proceed with conditions</v>
      </c>
    </row>
    <row r="134" ht="26.399999618530273" hidden="0" customHeight="1">
      <c r="A134" s="37" t="str">
        <v>Decisions</v>
      </c>
      <c r="B134" s="37" t="str">
        <v>Basis and remaining limits</v>
      </c>
      <c r="C134" s="37" t="str">
        <v>Required</v>
      </c>
      <c r="D134" s="37" t="str">
        <v>Explain why the decision follows from the linked records. Name remaining uncertainty, its consequence and the boundary of the authorized use.</v>
      </c>
      <c r="E134" s="37" t="str">
        <v>EX-AML-T-001 leaves upstream suppression coverage uncertain. Continue reviewed ranking with daily reconciliation while the owner completes correction and retest.</v>
      </c>
    </row>
    <row r="135" ht="39.599998474121094" hidden="0" customHeight="1">
      <c r="A135" s="37" t="str">
        <v>Decisions</v>
      </c>
      <c r="B135" s="37" t="str">
        <v>Conditions / accepted risk</v>
      </c>
      <c r="C135" s="37" t="str">
        <v>Conditional</v>
      </c>
      <c r="D135" s="37" t="str">
        <v>Required for Proceed with conditions or Restrict. State limits and actions. For accepted risk, identify the residual consequence, authorized owner, review date and trigger.</v>
      </c>
      <c r="E135" s="37" t="str">
        <v>Monitoring owner reconciles daily; no expansion of suppression. Authorized decision owner accepts the stated residual exposure until 2026-10-09; failed reconciliation triggers reassessment.</v>
      </c>
    </row>
    <row r="136" ht="15" hidden="0" customHeight="1">
      <c r="A136" s="37" t="str">
        <v>Decisions</v>
      </c>
      <c r="B136" s="37" t="str">
        <v>Decision owner</v>
      </c>
      <c r="C136" s="37" t="str">
        <v>Required</v>
      </c>
      <c r="D136" s="37" t="str">
        <v>Name the person authorized to make this decision.</v>
      </c>
      <c r="E136" s="37" t="str">
        <v>Authorized AML governance decision owner</v>
      </c>
    </row>
    <row r="137" ht="15" hidden="0" customHeight="1">
      <c r="A137" s="37" t="str">
        <v>Decisions</v>
      </c>
      <c r="B137" s="37" t="str">
        <v>Decided on</v>
      </c>
      <c r="C137" s="37" t="str">
        <v>Required</v>
      </c>
      <c r="D137" s="37" t="str">
        <v>Enter the actual decision date as an Excel date.</v>
      </c>
      <c r="E137" s="37" t="str">
        <v>2026-10-02</v>
      </c>
    </row>
    <row r="138" ht="15" hidden="0" customHeight="1">
      <c r="A138" s="37" t="str">
        <v>Decisions</v>
      </c>
      <c r="B138" s="37" t="str">
        <v>Next review</v>
      </c>
      <c r="C138" s="37" t="str">
        <v>Required</v>
      </c>
      <c r="D138" s="37" t="str">
        <v>Enter a review date. Record event-based triggers separately.</v>
      </c>
      <c r="E138" s="37" t="str">
        <v>2026-10-09</v>
      </c>
    </row>
    <row r="139" ht="15" hidden="0" customHeight="1">
      <c r="A139" s="37" t="str">
        <v>Decisions</v>
      </c>
      <c r="B139" s="37" t="str">
        <v>Reassessment triggers</v>
      </c>
      <c r="C139" s="37" t="str">
        <v>Required</v>
      </c>
      <c r="D139" s="37" t="str">
        <v>Identify changes, incidents or test outcomes requiring reconsideration.</v>
      </c>
      <c r="E139" s="37" t="str">
        <v>Model/rule change, failed reconciliation or new alert population.</v>
      </c>
    </row>
    <row r="140" ht="26.399999618530273" hidden="0" customHeight="1">
      <c r="A140" s="37" t="str">
        <v>Decisions</v>
      </c>
      <c r="B140" s="37" t="str">
        <v>Earlier assessment reused</v>
      </c>
      <c r="C140" s="37" t="str">
        <v>Optional</v>
      </c>
      <c r="D140" s="37" t="str">
        <v>Identify earlier work relied upon and the part reused. Completing this requires Additional checking / scope gaps.</v>
      </c>
      <c r="E140" s="37" t="str">
        <v>Prior model 3.0 validation for unchanged features only.</v>
      </c>
    </row>
    <row r="141" ht="26.399999618530273" hidden="0" customHeight="1">
      <c r="A141" s="37" t="str">
        <v>Decisions</v>
      </c>
      <c r="B141" s="37" t="str">
        <v>Additional checking / scope gaps</v>
      </c>
      <c r="C141" s="37" t="str">
        <v>Conditional</v>
      </c>
      <c r="D141" s="37" t="str">
        <v>Required when earlier assessment work is reused. State fresh checks and remaining coverage gaps.</v>
      </c>
      <c r="E141" s="37" t="str">
        <v>Fresh model 3.1 queue and suppression checks added; delayed outcome labels and excluded products remain limitations.</v>
      </c>
    </row>
    <row r="142" ht="26.399999618530273" hidden="0" customHeight="1">
      <c r="A142" s="37" t="str">
        <v>Decisions</v>
      </c>
      <c r="B142" s="37" t="str">
        <v>Record check (auto)</v>
      </c>
      <c r="C142" s="37" t="str">
        <v>Auto</v>
      </c>
      <c r="D142" s="37" t="str">
        <v>Lists missing fields, duplicate IDs or unknown/mismatched links. A blank check means the listed inputs are complete; assess their substance separately.</v>
      </c>
      <c r="E142" s="37" t="str">
        <v>Add ID; </v>
      </c>
    </row>
    <row r="143" ht="26.399999618530273" hidden="0" customHeight="1">
      <c r="A143" s="37" t="str">
        <v>Decisions</v>
      </c>
      <c r="B143" s="37" t="str">
        <v>Linked Finding IDs (auto)</v>
      </c>
      <c r="C143" s="37" t="str">
        <v>Auto</v>
      </c>
      <c r="D143" s="37" t="str">
        <v>Lists finding IDs linked to this decision. Edit the Finding links table to change the references.</v>
      </c>
      <c r="E143" s="37" t="str">
        <v>EX-AML-F-001</v>
      </c>
    </row>
    <row r="144" ht="26.399999618530273" hidden="0" customHeight="1">
      <c r="A144" s="37" t="str">
        <v>Decisions</v>
      </c>
      <c r="B144" s="37" t="str">
        <v>Linked Evidence IDs (auto)</v>
      </c>
      <c r="C144" s="37" t="str">
        <v>Auto</v>
      </c>
      <c r="D144" s="37" t="str">
        <v>Lists Evidence IDs linked to this decision. Edit Decision support to change the references.</v>
      </c>
      <c r="E144" s="37" t="str">
        <v>EX-AML-E-001, EX-AML-E-002, EX-AML-E-003</v>
      </c>
    </row>
    <row r="145" ht="15" hidden="0" customHeight="1">
      <c r="A145" s="37" t="str">
        <v>Decisions</v>
      </c>
      <c r="B145" s="37" t="str">
        <v>Linked Test IDs (auto)</v>
      </c>
      <c r="C145" s="37" t="str">
        <v>Auto</v>
      </c>
      <c r="D145" s="37" t="str">
        <v>Lists Test IDs linked to this decision. Edit Decision support to change the references.</v>
      </c>
      <c r="E145" s="37" t="str">
        <v>EX-AML-T-001</v>
      </c>
    </row>
    <row r="146" ht="26.399999618530273" hidden="0" customHeight="1">
      <c r="A146" s="37" t="str">
        <v>Decisions — Finding links</v>
      </c>
      <c r="B146" s="37" t="str">
        <v>Decision ID</v>
      </c>
      <c r="C146" s="37" t="str">
        <v>Required</v>
      </c>
      <c r="D146" s="37" t="str">
        <v>Link a claim-level Decision ID or Review Summary’s Overall decision ID. Use one decision–finding pair per row.</v>
      </c>
      <c r="E146" s="37" t="str">
        <v>EX-AML-OD-001</v>
      </c>
    </row>
    <row r="147" ht="26.399999618530273" hidden="0" customHeight="1">
      <c r="A147" s="37" t="str">
        <v>Decisions — Finding links</v>
      </c>
      <c r="B147" s="37" t="str">
        <v>Finding ID</v>
      </c>
      <c r="C147" s="37" t="str">
        <v>Required</v>
      </c>
      <c r="D147" s="37" t="str">
        <v>Link an existing finding. Claim-level decisions must link findings belonging to the same claim.</v>
      </c>
      <c r="E147" s="37" t="str">
        <v>EX-AML-F-001</v>
      </c>
    </row>
    <row r="148" ht="26.399999618530273" hidden="0" customHeight="1">
      <c r="A148" s="37" t="str">
        <v>Decisions — Finding links</v>
      </c>
      <c r="B148" s="37" t="str">
        <v>Link role</v>
      </c>
      <c r="C148" s="37" t="str">
        <v>Required</v>
      </c>
      <c r="D148" s="37" t="str">
        <v>Choose Condition, Accepted risk, Decision basis or Reassessment trigger to explain the finding’s relevance.</v>
      </c>
      <c r="E148" s="37" t="str">
        <v>Condition</v>
      </c>
    </row>
    <row r="149" ht="26.399999618530273" hidden="0" customHeight="1">
      <c r="A149" s="37" t="str">
        <v>Decisions — Finding links</v>
      </c>
      <c r="B149" s="37" t="str">
        <v>Record check (auto)</v>
      </c>
      <c r="C149" s="37" t="str">
        <v>Auto</v>
      </c>
      <c r="D149" s="37" t="str">
        <v>Lists missing fields, duplicate IDs or unknown/mismatched links. A blank check means the listed inputs are complete; assess their substance separately.</v>
      </c>
      <c r="E149" s="37" t="str">
        <v>Add decision link; </v>
      </c>
    </row>
    <row r="150" ht="26.399999618530273" hidden="0" customHeight="1">
      <c r="A150" s="37" t="str">
        <v>Decisions — Finding links</v>
      </c>
      <c r="B150" s="37" t="str">
        <v>Decision link number (auto)</v>
      </c>
      <c r="C150" s="37" t="str">
        <v>Auto</v>
      </c>
      <c r="D150" s="37" t="str">
        <v>Numbers complete ID links within the same decision, and record type for support links. Copy this formula when adding a link row.</v>
      </c>
      <c r="E150" s="37" t="str">
        <v>1</v>
      </c>
    </row>
    <row r="151" ht="26.399999618530273" hidden="0" customHeight="1">
      <c r="A151" s="37" t="str">
        <v>Decisions — Finding links</v>
      </c>
      <c r="B151" s="37" t="str">
        <v>Decision link key (auto)</v>
      </c>
      <c r="C151" s="37" t="str">
        <v>Auto</v>
      </c>
      <c r="D151" s="37" t="str">
        <v>Combines the decision, record type where used, and link number for the ID lookup. Copy this formula into new link rows.</v>
      </c>
      <c r="E151" s="37" t="str">
        <v>EX-AML-OD-001__1</v>
      </c>
    </row>
    <row r="152" ht="26.399999618530273" hidden="0" customHeight="1">
      <c r="A152" s="37" t="str">
        <v>Decisions — Finding links</v>
      </c>
      <c r="B152" s="37" t="str">
        <v>Linked findings (auto)</v>
      </c>
      <c r="C152" s="37" t="str">
        <v>Auto</v>
      </c>
      <c r="D152" s="37" t="str">
        <v>Collects finding IDs through this row for the same decision. The decision and summary display the final list.</v>
      </c>
      <c r="E152" s="37" t="str">
        <v>EX-AML-F-001</v>
      </c>
    </row>
    <row r="153" ht="26.399999618530273" hidden="0" customHeight="1">
      <c r="A153" s="37" t="str">
        <v>Decisions — Finding links</v>
      </c>
      <c r="B153" s="37" t="str">
        <v>Link issues (auto)</v>
      </c>
      <c r="C153" s="37" t="str">
        <v>Auto</v>
      </c>
      <c r="D153" s="37" t="str">
        <v>Counts this row as 1 when Record check lists an issue, 0 when complete, or blank when unused. Used to identify decision links needing completion.</v>
      </c>
      <c r="E153" s="37" t="str">
        <v>1</v>
      </c>
    </row>
    <row r="154" ht="26.399999618530273" hidden="0" customHeight="1">
      <c r="A154" s="37" t="str">
        <v>Decisions — Decision support</v>
      </c>
      <c r="B154" s="37" t="str">
        <v>Decision ID</v>
      </c>
      <c r="C154" s="37" t="str">
        <v>Required</v>
      </c>
      <c r="D154" s="37" t="str">
        <v>Link a claim-level Decision ID or the Overall decision ID. Use one Evidence or Test reference per row.</v>
      </c>
      <c r="E154" s="37" t="str">
        <v>EX-AML-OD-001</v>
      </c>
    </row>
    <row r="155" ht="26.399999618530273" hidden="0" customHeight="1">
      <c r="A155" s="37" t="str">
        <v>Decisions — Decision support</v>
      </c>
      <c r="B155" s="37" t="str">
        <v>Record type</v>
      </c>
      <c r="C155" s="37" t="str">
        <v>Required</v>
      </c>
      <c r="D155" s="37" t="str">
        <v>Choose Evidence for an artifact or Test for a test record. Keep the two identifier types distinct.</v>
      </c>
      <c r="E155" s="37" t="str">
        <v>Evidence</v>
      </c>
    </row>
    <row r="156" ht="26.399999618530273" hidden="0" customHeight="1">
      <c r="A156" s="37" t="str">
        <v>Decisions — Decision support</v>
      </c>
      <c r="B156" s="37" t="str">
        <v>Record ID</v>
      </c>
      <c r="C156" s="37" t="str">
        <v>Required</v>
      </c>
      <c r="D156" s="37" t="str">
        <v>Enter one existing Evidence ID or Test ID matching Record type. Claim-level decisions must reference a record for the same claim.</v>
      </c>
      <c r="E156" s="37" t="str">
        <v>EX-AML-E-003</v>
      </c>
    </row>
    <row r="157" ht="26.399999618530273" hidden="0" customHeight="1">
      <c r="A157" s="37" t="str">
        <v>Decisions — Decision support</v>
      </c>
      <c r="B157" s="37" t="str">
        <v>Relevance / limits</v>
      </c>
      <c r="C157" s="37" t="str">
        <v>Required</v>
      </c>
      <c r="D157" s="37" t="str">
        <v>Explain how this record informs the decision and any limitation that matters. A reference can support a restriction even when it contradicts the claim.</v>
      </c>
      <c r="E157" s="37" t="str">
        <v>EX-AML-E-003 documents the suppression sample, exceptions and containment. It supports temporary conditions while correction and retest remain outstanding.</v>
      </c>
    </row>
    <row r="158" ht="26.399999618530273" hidden="0" customHeight="1">
      <c r="A158" s="37" t="str">
        <v>Decisions — Decision support</v>
      </c>
      <c r="B158" s="37" t="str">
        <v>Record check (auto)</v>
      </c>
      <c r="C158" s="37" t="str">
        <v>Auto</v>
      </c>
      <c r="D158" s="37" t="str">
        <v>Lists missing fields, duplicate IDs or unknown/mismatched links. A blank check means the listed inputs are complete; assess their substance separately.</v>
      </c>
      <c r="E158" s="37" t="str">
        <v>Add decision link; </v>
      </c>
    </row>
    <row r="159" ht="26.399999618530273" hidden="0" customHeight="1">
      <c r="A159" s="37" t="str">
        <v>Decisions — Decision support</v>
      </c>
      <c r="B159" s="37" t="str">
        <v>Decision link number (auto)</v>
      </c>
      <c r="C159" s="37" t="str">
        <v>Auto</v>
      </c>
      <c r="D159" s="37" t="str">
        <v>Numbers complete ID links within the same decision, and record type for support links. Copy this formula when adding a link row.</v>
      </c>
      <c r="E159" s="37" t="str">
        <v>1</v>
      </c>
    </row>
    <row r="160" ht="26.399999618530273" hidden="0" customHeight="1">
      <c r="A160" s="37" t="str">
        <v>Decisions — Decision support</v>
      </c>
      <c r="B160" s="37" t="str">
        <v>Decision link key (auto)</v>
      </c>
      <c r="C160" s="37" t="str">
        <v>Auto</v>
      </c>
      <c r="D160" s="37" t="str">
        <v>Combines the decision, record type where used, and link number for the ID lookup. Copy this formula into new link rows.</v>
      </c>
      <c r="E160" s="37" t="str">
        <v>EX-AML-OD-001__Evidence__1</v>
      </c>
    </row>
    <row r="161" ht="26.399999618530273" hidden="0" customHeight="1">
      <c r="A161" s="37" t="str">
        <v>Decisions — Decision support</v>
      </c>
      <c r="B161" s="37" t="str">
        <v>Linked IDs (auto)</v>
      </c>
      <c r="C161" s="37" t="str">
        <v>Auto</v>
      </c>
      <c r="D161" s="37" t="str">
        <v>Collects IDs through this row for the same decision and record type. The decision and summary display the final list.</v>
      </c>
      <c r="E161" s="37" t="str">
        <v>EX-AML-E-001, EX-AML-E-002, EX-AML-E-003</v>
      </c>
    </row>
    <row r="162" ht="26.399999618530273" hidden="0" customHeight="1">
      <c r="A162" s="37" t="str">
        <v>Decisions — Decision support</v>
      </c>
      <c r="B162" s="37" t="str">
        <v>Link issues (auto)</v>
      </c>
      <c r="C162" s="37" t="str">
        <v>Auto</v>
      </c>
      <c r="D162" s="37" t="str">
        <v>Counts this row as 1 when Record check lists an issue, 0 when complete, or blank when unused. Used to identify decision links needing completion.</v>
      </c>
      <c r="E162" s="37" t="str">
        <v>1</v>
      </c>
    </row>
    <row r="163" ht="15" hidden="0" customHeight="1">
      <c r="A163" s="69" t="str">
        <v>AML Workflow</v>
      </c>
      <c r="B163" s="70" t="str">
        <v>AML Review ID</v>
      </c>
      <c r="C163" s="70" t="str">
        <v>Required</v>
      </c>
      <c r="D163" s="70" t="str">
        <v>Unique identifier for the AML workflow record.</v>
      </c>
      <c r="E163" s="70" t="str">
        <v>EX-AML-WF-001</v>
      </c>
    </row>
    <row r="164" ht="15" hidden="0" customHeight="1">
      <c r="A164" s="69" t="str">
        <v>AML Workflow</v>
      </c>
      <c r="B164" s="70" t="str">
        <v>Claim ID</v>
      </c>
      <c r="C164" s="70" t="str">
        <v>Required</v>
      </c>
      <c r="D164" s="70" t="str">
        <v>Link the workflow record to the assurance claim it helps evaluate.</v>
      </c>
      <c r="E164" s="70" t="str">
        <v>EX-AML-CL-001</v>
      </c>
    </row>
    <row r="165" ht="15" hidden="0" customHeight="1">
      <c r="A165" s="69" t="str">
        <v>AML Workflow</v>
      </c>
      <c r="B165" s="70" t="str">
        <v>Workflow stage</v>
      </c>
      <c r="C165" s="70" t="str">
        <v>Required</v>
      </c>
      <c r="D165" s="70" t="str">
        <v>Identify where the record sits in the monitoring or alert-review process.</v>
      </c>
      <c r="E165" s="70" t="str">
        <v>Alert review</v>
      </c>
    </row>
    <row r="166" ht="26.399999618530273" hidden="0" customHeight="1">
      <c r="A166" s="69" t="str">
        <v>AML Workflow</v>
      </c>
      <c r="B166" s="70" t="str">
        <v>Alert / case reference</v>
      </c>
      <c r="C166" s="70" t="str">
        <v>Optional</v>
      </c>
      <c r="D166" s="70" t="str">
        <v>Use an approved restricted reference. Protect customer data and SAR confidentiality, including references that reveal whether a SAR was filed.</v>
      </c>
      <c r="E166" s="70" t="str">
        <v>Approved restricted alert reference; avoid customer data or information revealing a SAR filing.</v>
      </c>
    </row>
    <row r="167" ht="26.399999618530273" hidden="0" customHeight="1">
      <c r="A167" s="69" t="str">
        <v>AML Workflow</v>
      </c>
      <c r="B167" s="70" t="str">
        <v>AI / automation role</v>
      </c>
      <c r="C167" s="70" t="str">
        <v>Required</v>
      </c>
      <c r="D167" s="70" t="str">
        <v>State what the AI or automation did at this stage: detect, score, rank, summarize, recommend or route.</v>
      </c>
      <c r="E167" s="70" t="str">
        <v>Ranked the selected alert into the lower-priority queue.</v>
      </c>
    </row>
    <row r="168" ht="15" hidden="0" customHeight="1">
      <c r="A168" s="69" t="str">
        <v>AML Workflow</v>
      </c>
      <c r="B168" s="70" t="str">
        <v>Proposed disposition / output</v>
      </c>
      <c r="C168" s="70" t="str">
        <v>Optional</v>
      </c>
      <c r="D168" s="70" t="str">
        <v>Record the system output or recommendation presented to the reviewer.</v>
      </c>
      <c r="E168" s="70" t="str">
        <v>Lower-priority review under policy QP-07.</v>
      </c>
    </row>
    <row r="169" ht="15" hidden="0" customHeight="1">
      <c r="A169" s="69" t="str">
        <v>AML Workflow</v>
      </c>
      <c r="B169" s="70" t="str">
        <v>Reviewer action</v>
      </c>
      <c r="C169" s="70" t="str">
        <v>Required</v>
      </c>
      <c r="D169" s="70" t="str">
        <v>Record the human action taken after reviewing the available information.</v>
      </c>
      <c r="E169" s="70" t="str">
        <v>Escalate</v>
      </c>
    </row>
    <row r="170" ht="39.599998474121094" hidden="0" customHeight="1">
      <c r="A170" s="69" t="str">
        <v>AML Workflow</v>
      </c>
      <c r="B170" s="70" t="str">
        <v>Rationale / decision basis</v>
      </c>
      <c r="C170" s="70" t="str">
        <v>Required</v>
      </c>
      <c r="D170" s="70" t="str">
        <v>Explain the selected record against institution-specific risk-based criteria and its material uncertainty. This assurance entry does not create a requirement to document every alert or every non-filing decision.</v>
      </c>
      <c r="E170" s="70" t="str">
        <v>Selected record lacks suppression approval; reviewer escalates the gap under approved monitoring policy.</v>
      </c>
    </row>
    <row r="171" ht="39.599998474121094" hidden="0" customHeight="1">
      <c r="A171" s="69" t="str">
        <v>AML Workflow</v>
      </c>
      <c r="B171" s="70" t="str">
        <v>Escalation / handoff</v>
      </c>
      <c r="C171" s="70" t="str">
        <v>Conditional</v>
      </c>
      <c r="D171" s="70" t="str">
        <v>For escalation, identify the receiving owner or queue, receipt, handoff timestamp and next-action deadline. Keep statutory filing timers in the restricted case system; workbook due dates are assurance action deadlines.</v>
      </c>
      <c r="E171" s="70" t="str">
        <v>Monitoring owner; receipt ESC-104; accepted 2026-10-01 10:35 UTC; follow-up due 2026-10-09.</v>
      </c>
    </row>
    <row r="172" ht="15" hidden="0" customHeight="1">
      <c r="A172" s="69" t="str">
        <v>AML Workflow</v>
      </c>
      <c r="B172" s="70" t="str">
        <v>Missing context / limitation</v>
      </c>
      <c r="C172" s="70" t="str">
        <v>Optional</v>
      </c>
      <c r="D172" s="70" t="str">
        <v>Record information unavailable to the reviewer or limits in the AI-supported workflow.</v>
      </c>
      <c r="E172" s="70" t="str">
        <v>Upstream suppression approval missing; affected population remains under assessment.</v>
      </c>
    </row>
    <row r="173" ht="26.399999618530273" hidden="0" customHeight="1">
      <c r="A173" s="69" t="str">
        <v>AML Workflow</v>
      </c>
      <c r="B173" s="70" t="str">
        <v>Linked Evidence ID</v>
      </c>
      <c r="C173" s="70" t="str">
        <v>Optional</v>
      </c>
      <c r="D173" s="70" t="str">
        <v>Link evidence assessed under the same Claim ID when the workflow record depends on a specific artifact.</v>
      </c>
      <c r="E173" s="70" t="str">
        <v>EX-AML-E-003</v>
      </c>
    </row>
    <row r="174" ht="26.399999618530273" hidden="0" customHeight="1">
      <c r="A174" s="69" t="str">
        <v>AML Workflow</v>
      </c>
      <c r="B174" s="70" t="str">
        <v>Outcome status</v>
      </c>
      <c r="C174" s="70" t="str">
        <v>Required</v>
      </c>
      <c r="D174" s="70" t="str">
        <v>Record whether the workflow item remains open, awaits information, has escalated, resolved or closed.</v>
      </c>
      <c r="E174" s="70" t="str">
        <v>Escalated</v>
      </c>
    </row>
    <row r="175" ht="15" hidden="0" customHeight="1">
      <c r="A175" s="69" t="str">
        <v>AML Workflow</v>
      </c>
      <c r="B175" s="70" t="str">
        <v>Reviewed by</v>
      </c>
      <c r="C175" s="70" t="str">
        <v>Required</v>
      </c>
      <c r="D175" s="70" t="str">
        <v>Identify the reviewer or authorized role responsible for the recorded action.</v>
      </c>
      <c r="E175" s="70" t="str">
        <v>Financial crime assurance reviewer</v>
      </c>
    </row>
    <row r="176" ht="15" hidden="0" customHeight="1">
      <c r="A176" s="69" t="str">
        <v>AML Workflow</v>
      </c>
      <c r="B176" s="70" t="str">
        <v>Reviewed on</v>
      </c>
      <c r="C176" s="70" t="str">
        <v>Required</v>
      </c>
      <c r="D176" s="70" t="str">
        <v>Enter the actual review date.</v>
      </c>
      <c r="E176" s="70" t="str">
        <v>2026-10-01</v>
      </c>
    </row>
    <row r="177" ht="26.399999618530273" hidden="0" customHeight="1">
      <c r="A177" s="69" t="str">
        <v>AML Workflow</v>
      </c>
      <c r="B177" s="70" t="str">
        <v>Follow-up / next action</v>
      </c>
      <c r="C177" s="70" t="str">
        <v>Conditional</v>
      </c>
      <c r="D177" s="70" t="str">
        <v>For held, escalated or pending-information items, record the next action, accountable owner, deadline and handoff receipt or acknowledgement where applicable.</v>
      </c>
      <c r="E177" s="70" t="str">
        <v>Monitoring owner assesses affected population and lookback by 2026-10-09; receipt ESC-104 confirms ownership.</v>
      </c>
    </row>
    <row r="178" ht="26.399999618530273" hidden="0" customHeight="1">
      <c r="A178" s="69" t="str">
        <v>AML Workflow</v>
      </c>
      <c r="B178" s="70" t="str">
        <v>Record check (auto)</v>
      </c>
      <c r="C178" s="70" t="str">
        <v>Auto</v>
      </c>
      <c r="D178" s="70" t="str">
        <v>Lists missing required fields, duplicate IDs and unknown or mismatched claim/evidence links.</v>
      </c>
      <c r="E178" s="70" t="str">
        <v>Record rationale; </v>
      </c>
    </row>
    <row r="179" ht="15" hidden="0" customHeight="1">
      <c r="A179" s="69" t="str">
        <v>Model &amp; Data Events</v>
      </c>
      <c r="B179" s="70" t="str">
        <v>Event ID</v>
      </c>
      <c r="C179" s="70" t="str">
        <v>Required</v>
      </c>
      <c r="D179" s="70" t="str">
        <v>Unique identifier for the model, data, rule, threshold, vendor or integration event.</v>
      </c>
      <c r="E179" s="70" t="str">
        <v>EX-AML-EVT-001</v>
      </c>
    </row>
    <row r="180" ht="15" hidden="0" customHeight="1">
      <c r="A180" s="69" t="str">
        <v>Model &amp; Data Events</v>
      </c>
      <c r="B180" s="70" t="str">
        <v>Claim ID</v>
      </c>
      <c r="C180" s="70" t="str">
        <v>Required</v>
      </c>
      <c r="D180" s="70" t="str">
        <v>Link the event to the assurance claim whose reliance may change.</v>
      </c>
      <c r="E180" s="70" t="str">
        <v>EX-AML-CL-001</v>
      </c>
    </row>
    <row r="181" ht="15" hidden="0" customHeight="1">
      <c r="A181" s="69" t="str">
        <v>Model &amp; Data Events</v>
      </c>
      <c r="B181" s="70" t="str">
        <v>Component / dataset / model</v>
      </c>
      <c r="C181" s="70" t="str">
        <v>Required</v>
      </c>
      <c r="D181" s="70" t="str">
        <v>Identify the affected component, dataset, rule set or model and version where useful.</v>
      </c>
      <c r="E181" s="70" t="str">
        <v>Alert ranking model 3.1</v>
      </c>
    </row>
    <row r="182" ht="26.399999618530273" hidden="0" customHeight="1">
      <c r="A182" s="69" t="str">
        <v>Model &amp; Data Events</v>
      </c>
      <c r="B182" s="70" t="str">
        <v>Event type</v>
      </c>
      <c r="C182" s="70" t="str">
        <v>Required</v>
      </c>
      <c r="D182" s="70" t="str">
        <v>Classify the event so reviewers can filter changes that may invalidate earlier evidence.</v>
      </c>
      <c r="E182" s="70" t="str">
        <v>Model release</v>
      </c>
    </row>
    <row r="183" ht="15" hidden="0" customHeight="1">
      <c r="A183" s="69" t="str">
        <v>Model &amp; Data Events</v>
      </c>
      <c r="B183" s="70" t="str">
        <v>Detected on</v>
      </c>
      <c r="C183" s="70" t="str">
        <v>Required</v>
      </c>
      <c r="D183" s="70" t="str">
        <v>Enter when the change, issue or incident became known to the review.</v>
      </c>
      <c r="E183" s="70" t="str">
        <v>2026-10-02</v>
      </c>
    </row>
    <row r="184" ht="15" hidden="0" customHeight="1">
      <c r="A184" s="69" t="str">
        <v>Model &amp; Data Events</v>
      </c>
      <c r="B184" s="70" t="str">
        <v>Change / issue</v>
      </c>
      <c r="C184" s="70" t="str">
        <v>Required</v>
      </c>
      <c r="D184" s="70" t="str">
        <v>Describe what changed or failed without assuming its consequence.</v>
      </c>
      <c r="E184" s="70" t="str">
        <v>Ranking model 3.2 proposed for the reviewed queue.</v>
      </c>
    </row>
    <row r="185" ht="26.399999618530273" hidden="0" customHeight="1">
      <c r="A185" s="69" t="str">
        <v>Model &amp; Data Events</v>
      </c>
      <c r="B185" s="70" t="str">
        <v>Affected version / population</v>
      </c>
      <c r="C185" s="70" t="str">
        <v>Required</v>
      </c>
      <c r="D185" s="70" t="str">
        <v>Record affected versions, configuration, products, channels, populations and time windows whenever known. Identify uncertainty and assess any necessary lookback.</v>
      </c>
      <c r="E185" s="70" t="str">
        <v>Model 3.1 to proposed 3.2; retail wires; U.S. queue; deployment and lookback windows under assessment.</v>
      </c>
    </row>
    <row r="186" ht="26.399999618530273" hidden="0" customHeight="1">
      <c r="A186" s="69" t="str">
        <v>Model &amp; Data Events</v>
      </c>
      <c r="B186" s="70" t="str">
        <v>Impact on monitoring or review</v>
      </c>
      <c r="C186" s="70" t="str">
        <v>Required</v>
      </c>
      <c r="D186" s="70" t="str">
        <v>Describe affected alerts and queues, timing, prior-evidence fit, containment, retest and lookback needs. Quantify where supported and state remaining uncertainty.</v>
      </c>
      <c r="E186" s="70" t="str">
        <v>Prior sampling covered 3.1 only. Owner must quantify affected alerts and queue timing, confirm containment and assess retest/lookback needs before reusing conclusions.</v>
      </c>
    </row>
    <row r="187" ht="15" hidden="0" customHeight="1">
      <c r="A187" s="69" t="str">
        <v>Model &amp; Data Events</v>
      </c>
      <c r="B187" s="70" t="str">
        <v>Linked Evidence ID</v>
      </c>
      <c r="C187" s="70" t="str">
        <v>Optional</v>
      </c>
      <c r="D187" s="70" t="str">
        <v>Reference evidence that documents or evaluates the event, linked to the same claim.</v>
      </c>
      <c r="E187" s="70" t="str">
        <v>EX-AML-E-001</v>
      </c>
    </row>
    <row r="188" ht="26.399999618530273" hidden="0" customHeight="1">
      <c r="A188" s="69" t="str">
        <v>Model &amp; Data Events</v>
      </c>
      <c r="B188" s="70" t="str">
        <v>Finding ID</v>
      </c>
      <c r="C188" s="70" t="str">
        <v>Optional</v>
      </c>
      <c r="D188" s="70" t="str">
        <v>Link an existing finding for the same Claim ID when the event creates or relates to an unresolved gap.</v>
      </c>
      <c r="E188" s="70" t="str">
        <v>EX-AML-F-001</v>
      </c>
    </row>
    <row r="189" ht="15" hidden="0" customHeight="1">
      <c r="A189" s="69" t="str">
        <v>Model &amp; Data Events</v>
      </c>
      <c r="B189" s="70" t="str">
        <v>Action owner</v>
      </c>
      <c r="C189" s="70" t="str">
        <v>Required</v>
      </c>
      <c r="D189" s="70" t="str">
        <v>Identify who owns the assessment, correction, retest or decision update.</v>
      </c>
      <c r="E189" s="70" t="str">
        <v>Model risk lead</v>
      </c>
    </row>
    <row r="190" ht="26.399999618530273" hidden="0" customHeight="1">
      <c r="A190" s="69" t="str">
        <v>Model &amp; Data Events</v>
      </c>
      <c r="B190" s="70" t="str">
        <v>Reassessment needed?</v>
      </c>
      <c r="C190" s="70" t="str">
        <v>Required</v>
      </c>
      <c r="D190" s="70" t="str">
        <v>Select Yes, No or Under review based on the event’s effect on the existing assurance basis.</v>
      </c>
      <c r="E190" s="70" t="str">
        <v>Yes</v>
      </c>
    </row>
    <row r="191" ht="15" hidden="0" customHeight="1">
      <c r="A191" s="69" t="str">
        <v>Model &amp; Data Events</v>
      </c>
      <c r="B191" s="70" t="str">
        <v>Status</v>
      </c>
      <c r="C191" s="70" t="str">
        <v>Required</v>
      </c>
      <c r="D191" s="70" t="str">
        <v>Track the event through assessment and closure.</v>
      </c>
      <c r="E191" s="70" t="str">
        <v>Assessing</v>
      </c>
    </row>
    <row r="192" ht="26.399999618530273" hidden="0" customHeight="1">
      <c r="A192" s="69" t="str">
        <v>Model &amp; Data Events</v>
      </c>
      <c r="B192" s="70" t="str">
        <v>Record check (auto)</v>
      </c>
      <c r="C192" s="70" t="str">
        <v>Auto</v>
      </c>
      <c r="D192" s="70" t="str">
        <v>Lists missing required fields, duplicate IDs and unknown or mismatched claim/evidence/finding links. Assess the event substance separately.</v>
      </c>
      <c r="E192" s="70" t="str">
        <v>Assess impact; </v>
      </c>
    </row>
  </sheetData>
  <mergeCells>
    <mergeCell ref="A1:E1"/>
    <mergeCell ref="A2:E2"/>
  </mergeCells>
  <hyperlinks>
    <hyperlink ref="A3" location="'Start Here'!A1"/>
  </hyperlinks>
  <pageMargins left="0.7" right="0.7" top="0.75" bottom="0.75" header="0.3" footer="0.3"/>
  <tableParts count="1">
    <tablePart r:id="Rfe12f6644ee04870"/>
  </tableParts>
</worksheet>
</file>

<file path=xl/worksheets/sheet12.xml><?xml version="1.0" encoding="utf-8"?>
<worksheet xmlns="http://schemas.openxmlformats.org/spreadsheetml/2006/main" xmlns:r="http://schemas.openxmlformats.org/officeDocument/2006/relationships">
  <sheetPr>
    <tabColor rgb="FFCBD5E1"/>
  </sheetPr>
  <sheetViews>
    <sheetView showGridLines="0" workbookViewId="0" zoomScale="100">
      <pane xSplit="2" ySplit="5" topLeftCell="C6" activePane="bottomRight" state="frozen"/>
    </sheetView>
  </sheetViews>
  <sheetFormatPr defaultRowHeight="15"/>
  <cols>
    <col min="1" max="1" width="16" hidden="0" customWidth="1"/>
    <col min="2" max="2" width="25" hidden="0" customWidth="1"/>
    <col min="3" max="3" width="44" hidden="0" customWidth="1"/>
    <col min="4" max="4" width="44" hidden="0" customWidth="1"/>
    <col min="5" max="5" width="43" hidden="0" customWidth="1"/>
    <col min="6" max="6" width="55" hidden="0" customWidth="1"/>
    <col min="7" max="7" width="55" hidden="0" customWidth="1"/>
    <col min="8" max="8" width="23" hidden="0" customWidth="1"/>
    <col min="9" max="9" width="56" hidden="0" customWidth="1"/>
  </cols>
  <sheetData>
    <row r="1" ht="32" customHeight="1">
      <c r="A1" s="3" t="str">
        <v>AML review library</v>
      </c>
      <c r="B1" s="63"/>
      <c r="C1" s="63"/>
      <c r="D1" s="63"/>
      <c r="E1" s="63"/>
      <c r="F1" s="63"/>
      <c r="G1" s="63"/>
      <c r="H1" s="63"/>
      <c r="I1" s="2"/>
    </row>
    <row r="2" ht="48" customHeight="1">
      <c r="A2" s="64" t="str">
        <v>Select prompts for the workflow, jurisdiction, entity type and institution’s risk-based criteria. These are adaptable assurance questions; distinguish binding rules, internal policy and voluntary guidance.</v>
      </c>
      <c r="B2" s="25"/>
      <c r="C2" s="25"/>
      <c r="D2" s="25"/>
      <c r="E2" s="25"/>
      <c r="F2" s="25"/>
      <c r="G2" s="25"/>
      <c r="H2" s="25"/>
      <c r="I2" s="2"/>
    </row>
    <row r="3" ht="32" customHeight="1">
      <c r="A3" s="5" t="str">
        <v>Start Here</v>
      </c>
      <c r="B3" s="2"/>
      <c r="C3" s="2"/>
      <c r="D3" s="2"/>
      <c r="E3" s="2"/>
      <c r="F3" s="2"/>
      <c r="G3" s="2"/>
      <c r="H3" s="2"/>
      <c r="I3" s="2"/>
    </row>
    <row r="4">
      <c r="A4" s="2"/>
      <c r="B4" s="2"/>
      <c r="C4" s="2"/>
      <c r="D4" s="2"/>
      <c r="E4" s="2"/>
      <c r="F4" s="2"/>
      <c r="G4" s="2"/>
      <c r="H4" s="2"/>
      <c r="I4" s="2"/>
    </row>
    <row r="5" ht="42" customHeight="1">
      <c r="A5" s="9" t="str">
        <v>Prompt ID</v>
      </c>
      <c r="B5" s="9" t="str">
        <v>Topic</v>
      </c>
      <c r="C5" s="9" t="str">
        <v>Claim prompt</v>
      </c>
      <c r="D5" s="9" t="str">
        <v>Failure to examine</v>
      </c>
      <c r="E5" s="9" t="str">
        <v>Control objective</v>
      </c>
      <c r="F5" s="9" t="str">
        <v>Suggested test</v>
      </c>
      <c r="G5" s="9" t="str">
        <v>Evidence to request</v>
      </c>
      <c r="H5" s="9" t="str">
        <v>Sources</v>
      </c>
      <c r="I5" s="9" t="str">
        <v>Source URL</v>
      </c>
    </row>
    <row r="6" ht="26.399999618530273" hidden="0" customHeight="1">
      <c r="A6" s="37" t="str">
        <v>LIB-01</v>
      </c>
      <c r="B6" s="37" t="str">
        <v>Review scope</v>
      </c>
      <c r="C6" s="37" t="str">
        <v>The review covers the AML workflow, release, population and decision being relied on.</v>
      </c>
      <c r="D6" s="37" t="str">
        <v>A prior conclusion is reused for a different population, release or workflow stage.</v>
      </c>
      <c r="E6" s="37" t="str">
        <v>Bind the review to a defined use, version, period and decision.</v>
      </c>
      <c r="F6" s="37" t="str">
        <v>Compare the current use and population with the assessment scope and exclusions.</v>
      </c>
      <c r="G6" s="37" t="str">
        <v>System inventory; workflow map; version manifest; scope statement; exclusions.</v>
      </c>
      <c r="H6" s="37" t="str">
        <v>SRC-01; SRC-07; SRC-10</v>
      </c>
      <c r="I6" s="37" t="str">
        <v>https://bsaaml.ffiec.gov/manual/AssessingComplianceWithBSARegulatoryRequirements/04</v>
      </c>
    </row>
    <row r="7" ht="52.79999923706055" hidden="0" customHeight="1">
      <c r="A7" s="37" t="str">
        <v>LIB-02</v>
      </c>
      <c r="B7" s="37" t="str">
        <v>Population coverage</v>
      </c>
      <c r="C7" s="37" t="str">
        <v>Monitoring coverage is justified against the institution’s risk profile, including material products, channels, customer/risk segments, geographies and relevant typologies.</v>
      </c>
      <c r="D7" s="37" t="str">
        <v>Material activity falls outside configured monitoring or the review sample.</v>
      </c>
      <c r="E7" s="37" t="str">
        <v>Document coverage and challenge excluded or unmonitored populations.</v>
      </c>
      <c r="F7" s="37" t="str">
        <v>Reconcile source populations to monitored activity by risk segment and channel; challenge exclusions and test selected known scenarios outside the alert population.</v>
      </c>
      <c r="G7" s="37" t="str">
        <v>Coverage inventory; reconciliation; exclusions; owner decisions.</v>
      </c>
      <c r="H7" s="37" t="str">
        <v>SRC-01; SRC-02</v>
      </c>
      <c r="I7" s="37" t="str">
        <v>https://bsaaml.ffiec.gov/manual/AssessingComplianceWithBSARegulatoryRequirements/04_ep</v>
      </c>
    </row>
    <row r="8" ht="39.599998474121094" hidden="0" customHeight="1">
      <c r="A8" s="37" t="str">
        <v>LIB-03</v>
      </c>
      <c r="B8" s="37" t="str">
        <v>Input data quality</v>
      </c>
      <c r="C8" s="37" t="str">
        <v>Material monitoring inputs are complete, timely and suitable for the reviewed use.</v>
      </c>
      <c r="D8" s="37" t="str">
        <v>Missing, delayed or transformed data changes alert generation or prioritization.</v>
      </c>
      <c r="E8" s="37" t="str">
        <v>Validate critical inputs and route data exceptions before reliance.</v>
      </c>
      <c r="F8" s="37" t="str">
        <v>Test missing/late feeds, duplicate records, failed joins/entity links, currency/time conversions and rejected records; reconcile counts or values and trace affected alerts.</v>
      </c>
      <c r="G8" s="37" t="str">
        <v>Input inventory; lineage and join rules; freshness checks; source-to-monitor reconciliations; reject/duplicate logs; exception handling.</v>
      </c>
      <c r="H8" s="37" t="str">
        <v>SRC-06; SRC-07</v>
      </c>
      <c r="I8" s="37" t="str">
        <v>https://www.bis.org/publ/bcbs239.pdf</v>
      </c>
    </row>
    <row r="9" ht="26.399999618530273" hidden="0" customHeight="1">
      <c r="A9" s="37" t="str">
        <v>LIB-04</v>
      </c>
      <c r="B9" s="37" t="str">
        <v>Scenario / model inventory</v>
      </c>
      <c r="C9" s="37" t="str">
        <v>Rules, models and AI components affecting the reviewed workflow are identified and versioned.</v>
      </c>
      <c r="D9" s="37" t="str">
        <v>An undocumented component or configuration influences outcomes.</v>
      </c>
      <c r="E9" s="37" t="str">
        <v>Maintain a current component and configuration inventory.</v>
      </c>
      <c r="F9" s="37" t="str">
        <v>Reconcile deployed components and versions to governance records and release evidence.</v>
      </c>
      <c r="G9" s="37" t="str">
        <v>Rule/model inventory; deployment manifest; configuration history.</v>
      </c>
      <c r="H9" s="37" t="str">
        <v>SRC-02; SRC-05; SRC-07</v>
      </c>
      <c r="I9" s="37" t="str">
        <v>https://bsaaml.ffiec.gov/manual/AssessingComplianceWithBSARegulatoryRequirements/04_ep</v>
      </c>
    </row>
    <row r="10" ht="39.599998474121094" hidden="0" customHeight="1">
      <c r="A10" s="37" t="str">
        <v>LIB-05</v>
      </c>
      <c r="B10" s="37" t="str">
        <v>Threshold and configuration change</v>
      </c>
      <c r="C10" s="37" t="str">
        <v>Material threshold, rule, model or prompt changes receive defined review before reliance.</v>
      </c>
      <c r="D10" s="37" t="str">
        <v>A change alters alert volumes or behavior without adequate assessment.</v>
      </c>
      <c r="E10" s="37" t="str">
        <v>Apply change governance and define reassessment triggers.</v>
      </c>
      <c r="F10" s="37" t="str">
        <v>Select recent changes; trace approval, testing, deployment and post-change review.</v>
      </c>
      <c r="G10" s="37" t="str">
        <v>Change ticket; rationale; testing; approval; deployment record; monitoring.</v>
      </c>
      <c r="H10" s="37" t="str">
        <v>SRC-02; SRC-05 (in-scope models only); SRC-07; SRC-08 (GenAI only)</v>
      </c>
      <c r="I10" s="37" t="str">
        <v>https://bsaaml.ffiec.gov/manual/AssessingComplianceWithBSARegulatoryRequirements/04_ep</v>
      </c>
    </row>
    <row r="11" ht="39.599998474121094" hidden="0" customHeight="1">
      <c r="A11" s="37" t="str">
        <v>LIB-06</v>
      </c>
      <c r="B11" s="37" t="str">
        <v>Alert generation integrity</v>
      </c>
      <c r="C11" s="37" t="str">
        <v>Configured monitoring produces the expected alert or referral for selected conditions.</v>
      </c>
      <c r="D11" s="37" t="str">
        <v>Programming, integration or queue failures drop or alter expected alerts.</v>
      </c>
      <c r="E11" s="37" t="str">
        <v>Test the path from monitored event to alert creation.</v>
      </c>
      <c r="F11" s="37" t="str">
        <v>Replay selected typology, threshold-edge and integration-failure cases. Trace source event → generated alert → governed queue; compare expected/observed results and fallback handling.</v>
      </c>
      <c r="G11" s="37" t="str">
        <v>Test cases; system logs; alert IDs; exception records; reconciliation.</v>
      </c>
      <c r="H11" s="37" t="str">
        <v>SRC-01; SRC-02</v>
      </c>
      <c r="I11" s="37" t="str">
        <v>https://bsaaml.ffiec.gov/manual/AssessingComplianceWithBSARegulatoryRequirements/04_ep</v>
      </c>
    </row>
    <row r="12" ht="39.599998474121094" hidden="0" customHeight="1">
      <c r="A12" s="37" t="str">
        <v>LIB-07</v>
      </c>
      <c r="B12" s="37" t="str">
        <v>Prioritization / ranking</v>
      </c>
      <c r="C12" s="37" t="str">
        <v>Prioritization changes review order without silently removing activity from required handling.</v>
      </c>
      <c r="D12" s="37" t="str">
        <v>Lower-ranked alerts are effectively ignored or fall outside defined handling rules.</v>
      </c>
      <c r="E12" s="37" t="str">
        <v>Define queue treatment and test priority effects.</v>
      </c>
      <c r="F12" s="37" t="str">
        <v>Compare ranking with the baseline at actual reviewer capacity; sample each priority/risk band and inspect review delay, missed escalations, workload and exceptions.</v>
      </c>
      <c r="G12" s="37" t="str">
        <v>Queue logic; priority rules; sample results; aging; disposition records.</v>
      </c>
      <c r="H12" s="37" t="str">
        <v>SRC-01; SRC-11</v>
      </c>
      <c r="I12" s="37" t="str">
        <v>https://www.sciencedirect.com/science/article/pii/S0167739X24002607</v>
      </c>
    </row>
    <row r="13" ht="39.599998474121094" hidden="0" customHeight="1">
      <c r="A13" s="37" t="str">
        <v>LIB-08</v>
      </c>
      <c r="B13" s="37" t="str">
        <v>Lower-priority and suppressed activity</v>
      </c>
      <c r="C13" s="37" t="str">
        <v>Lower-priority, suppressed or de-duplicated items receive the institution-defined treatment and review.</v>
      </c>
      <c r="D13" s="37" t="str">
        <v>Suppression hides a failure mode or creates an unreviewed population.</v>
      </c>
      <c r="E13" s="37" t="str">
        <v>Make suppression and lower-queue logic reviewable.</v>
      </c>
      <c r="F13" s="37" t="str">
        <v>Risk-stratify suppressed, deduplicated, lower-priority and selected unalerted activity. Independently review expected handling and missed concerns; state sampling limits.</v>
      </c>
      <c r="G13" s="37" t="str">
        <v>Suppression/deduplication rules; pre-filter population; risk-stratified sample; independent adjudication; handling/QA results; exclusion decisions.</v>
      </c>
      <c r="H13" s="37" t="str">
        <v>SRC-01; SRC-11</v>
      </c>
      <c r="I13" s="37" t="str">
        <v>https://bsaaml.ffiec.gov/manual/AssessingComplianceWithBSARegulatoryRequirements/04</v>
      </c>
    </row>
    <row r="14" ht="39.599998474121094" hidden="0" customHeight="1">
      <c r="A14" s="37" t="str">
        <v>LIB-09</v>
      </c>
      <c r="B14" s="37" t="str">
        <v>Queue completeness and aging</v>
      </c>
      <c r="C14" s="37" t="str">
        <v>Alert queues remain complete, assigned and reviewed within defined operating expectations.</v>
      </c>
      <c r="D14" s="37" t="str">
        <v>Backlogs, routing failures or staffing pressure change what receives review.</v>
      </c>
      <c r="E14" s="37" t="str">
        <v>Monitor queue integrity, aging and exception handling.</v>
      </c>
      <c r="F14" s="37" t="str">
        <v>Reconcile generation, routing, assignment and final state; inspect age/risk outliers, capacity and outages. Separate internal queue targets from applicable SAR filing obligations.</v>
      </c>
      <c r="G14" s="37" t="str">
        <v>Queue counts; assignment logs; aging reports; exception handling.</v>
      </c>
      <c r="H14" s="37" t="str">
        <v>SRC-01; SRC-02</v>
      </c>
      <c r="I14" s="37" t="str">
        <v>https://bsaaml.ffiec.gov/manual/AssessingComplianceWithBSARegulatoryRequirements/04_ep</v>
      </c>
    </row>
    <row r="15" ht="39.599998474121094" hidden="0" customHeight="1">
      <c r="A15" s="37" t="str">
        <v>LIB-10</v>
      </c>
      <c r="B15" s="37" t="str">
        <v>Reviewer context / GenAI grounding</v>
      </c>
      <c r="C15" s="37" t="str">
        <v>Reviewers receive the information needed to evaluate the alert or AI-supported recommendation.</v>
      </c>
      <c r="D15" s="37" t="str">
        <v>Missing context or unsupported generated facts, citations or explanations influence an AML decision.</v>
      </c>
      <c r="E15" s="37" t="str">
        <v>Provide relevant context and make missing information visible.</v>
      </c>
      <c r="F15" s="37" t="str">
        <v>Compare reviewer-visible facts with source records. For GenAI summaries, verify amounts, dates, entities and citations; test missing/conflicting context and untrusted-text instructions.</v>
      </c>
      <c r="G15" s="37" t="str">
        <v>Interface capture; source records; missing-data flags; output/citation checks; GenAI challenge results; reviewer corrections.</v>
      </c>
      <c r="H15" s="37" t="str">
        <v>SRC-01; SRC-07; SRC-08 (GenAI only); SRC-11</v>
      </c>
      <c r="I15" s="37" t="str">
        <v>https://bsaaml.ffiec.gov/manual/AssessingComplianceWithBSARegulatoryRequirements/04</v>
      </c>
    </row>
    <row r="16" ht="26.399999618530273" hidden="0" customHeight="1">
      <c r="A16" s="37" t="str">
        <v>LIB-11</v>
      </c>
      <c r="B16" s="37" t="str">
        <v>Reviewer authority</v>
      </c>
      <c r="C16" s="37" t="str">
        <v>Assigned reviewers can escalate, hold, reassign or challenge AI-supported outputs within their role.</v>
      </c>
      <c r="D16" s="37" t="str">
        <v>A reviewer sees a problem but lacks authority or a functioning escalation route.</v>
      </c>
      <c r="E16" s="37" t="str">
        <v>Assign decision rights and test intervention paths.</v>
      </c>
      <c r="F16" s="37" t="str">
        <v>Exercise escalation, reassignment or override using assigned roles.</v>
      </c>
      <c r="G16" s="37" t="str">
        <v>Role matrix; permissions; escalation receipt; action outcome.</v>
      </c>
      <c r="H16" s="37" t="str">
        <v>SRC-01; SRC-07</v>
      </c>
      <c r="I16" s="37" t="str">
        <v>https://bsaaml.ffiec.gov/manual/AssessingComplianceWithBSARegulatoryRequirements/04</v>
      </c>
    </row>
    <row r="17" ht="39.599998474121094" hidden="0" customHeight="1">
      <c r="A17" s="37" t="str">
        <v>LIB-12</v>
      </c>
      <c r="B17" s="37" t="str">
        <v>Reviewer judgment</v>
      </c>
      <c r="C17" s="37" t="str">
        <v>The review process detects material errors and uncertainty under realistic conditions.</v>
      </c>
      <c r="D17" s="37" t="str">
        <v>Plausible but wrong recommendations are routinely accepted.</v>
      </c>
      <c r="E17" s="37" t="str">
        <v>Evaluate reviewer decisions using adjudicated or independently reviewed cases.</v>
      </c>
      <c r="F17" s="37" t="str">
        <v>Use independently adjudicated correct, wrong, incomplete and ambiguous cases under realistic workload; compare decisions, corrections and missed escalations across reviewers.</v>
      </c>
      <c r="G17" s="37" t="str">
        <v>Case set; adjudication; review decisions; error analysis; workload context.</v>
      </c>
      <c r="H17" s="37" t="str">
        <v>SRC-07; SRC-11</v>
      </c>
      <c r="I17" s="37" t="str">
        <v>https://airc.nist.gov/airmf-resources/airmf/5-sec-core/</v>
      </c>
    </row>
    <row r="18" ht="26.399999618530273" hidden="0" customHeight="1">
      <c r="A18" s="37" t="str">
        <v>LIB-13</v>
      </c>
      <c r="B18" s="37" t="str">
        <v>Escalation and handoff</v>
      </c>
      <c r="C18" s="37" t="str">
        <v>Escalated concerns reach an accountable owner with the relevant context and a recorded next action.</v>
      </c>
      <c r="D18" s="37" t="str">
        <v>A handoff is sent but not accepted, resolved or linked to the originating issue.</v>
      </c>
      <c r="E18" s="37" t="str">
        <v>Record ownership, acceptance and resolution of handoffs.</v>
      </c>
      <c r="F18" s="37" t="str">
        <v>Trace selected escalations from initiation through acceptance and outcome.</v>
      </c>
      <c r="G18" s="37" t="str">
        <v>Handoff receipt; owner; timestamps; response; resolution evidence.</v>
      </c>
      <c r="H18" s="37" t="str">
        <v>SRC-01; SRC-03</v>
      </c>
      <c r="I18" s="37" t="str">
        <v>https://bsaaml.ffiec.gov/manual/Appendices/20</v>
      </c>
    </row>
    <row r="19" ht="52.79999923706055" hidden="0" customHeight="1">
      <c r="A19" s="37" t="str">
        <v>LIB-14</v>
      </c>
      <c r="B19" s="37" t="str">
        <v>Disposition rationale</v>
      </c>
      <c r="C19" s="37" t="str">
        <v>Selected material dispositions are reconstructable using evidence and rationale proportionate to the institution’s risk-based policies and this assurance claim.</v>
      </c>
      <c r="D19" s="37" t="str">
        <v>The review cannot explain a selected material disposition against its criteria, or mistakes optional non-filing documentation for a universal BSA requirement.</v>
      </c>
      <c r="E19" s="37" t="str">
        <v>Retain proportionate decision evidence under internal policy. FinCEN’s October 2025 FAQ imposes no BSA requirement or expectation to document a decision not to file a SAR.</v>
      </c>
      <c r="F19" s="37" t="str">
        <v>Select material/high-risk cases under the institution’s QA policy; reconstruct the decision, information considered and uncertainty. Do not impose a narrative for every non-filing decision.</v>
      </c>
      <c r="G19" s="37" t="str">
        <v>Disposition record; supporting evidence; reviewer rationale; approvals.</v>
      </c>
      <c r="H19" s="37" t="str">
        <v>SRC-01; SRC-04</v>
      </c>
      <c r="I19" s="37" t="str">
        <v>https://www.fincen.gov/resources/statutes-regulations/guidance/frequently-asked-questions-regarding-suspicious-activity</v>
      </c>
    </row>
    <row r="20" ht="26.399999618530273" hidden="0" customHeight="1">
      <c r="A20" s="37" t="str">
        <v>LIB-15</v>
      </c>
      <c r="B20" s="37" t="str">
        <v>Quality assurance / secondary review</v>
      </c>
      <c r="C20" s="37" t="str">
        <v>QA or secondary review examines material decision quality and feeds correction back into the workflow.</v>
      </c>
      <c r="D20" s="37" t="str">
        <v>QA measures completion but misses reasoning or recurring failure patterns.</v>
      </c>
      <c r="E20" s="37" t="str">
        <v>Use QA to challenge substantive decisions and systemic issues.</v>
      </c>
      <c r="F20" s="37" t="str">
        <v>Sample reviewed cases and compare primary/secondary conclusions and corrections.</v>
      </c>
      <c r="G20" s="37" t="str">
        <v>QA sample; criteria; findings; corrective action; trend analysis.</v>
      </c>
      <c r="H20" s="37" t="str">
        <v>SRC-01; SRC-09</v>
      </c>
      <c r="I20" s="37" t="str">
        <v>https://www.gao.gov/products/gao-21-519sp</v>
      </c>
    </row>
    <row r="21" ht="52.79999923706055" hidden="0" customHeight="1">
      <c r="A21" s="37" t="str">
        <v>LIB-16</v>
      </c>
      <c r="B21" s="37" t="str">
        <v>Model and data events</v>
      </c>
      <c r="C21" s="37" t="str">
        <v>Material model, rule, data or integration events are assessed for their effect on monitoring and prior conclusions.</v>
      </c>
      <c r="D21" s="37" t="str">
        <v>A change invalidates evidence or performance assumptions without reassessment.</v>
      </c>
      <c r="E21" s="37" t="str">
        <v>Link change events to affected claims, evidence and decisions.</v>
      </c>
      <c r="F21" s="37" t="str">
        <v>Select recent events and trace impact assessment, testing and decision updates.</v>
      </c>
      <c r="G21" s="37" t="str">
        <v>Change/event log; impact analysis; affected versions; retest; decision update.</v>
      </c>
      <c r="H21" s="37" t="str">
        <v>SRC-02; SRC-05 (in-scope models only); SRC-06; SRC-07; SRC-08 (GenAI only)</v>
      </c>
      <c r="I21" s="37" t="str">
        <v>https://airc.nist.gov/airmf-resources/airmf/5-sec-core/</v>
      </c>
    </row>
    <row r="22" ht="39.599998474121094" hidden="0" customHeight="1">
      <c r="A22" s="37" t="str">
        <v>LIB-17</v>
      </c>
      <c r="B22" s="37" t="str">
        <v>Label and outcome delay</v>
      </c>
      <c r="C22" s="37" t="str">
        <v>Performance conclusions explain label meaning, maturity, missing outcomes and which records receive independent review.</v>
      </c>
      <c r="D22" s="37" t="str">
        <v>Recent outcomes are incomplete, only reviewed alerts are labelled, or SAR/non-SAR decisions are mistaken for proof of illicit/legitimate activity.</v>
      </c>
      <c r="E22" s="37" t="str">
        <v>Record label maturity and exclude or qualify immature periods.</v>
      </c>
      <c r="F22" s="37" t="str">
        <v>Compare outcome windows, restatements and sampling with label availability. Challenge label leakage and selection bias; document what SAR/analyst labels do not establish.</v>
      </c>
      <c r="G22" s="37" t="str">
        <v>Label definitions; maturity and missingness; adjudication method; time-based split; restatements; exclusions; leakage/bias checks.</v>
      </c>
      <c r="H22" s="37" t="str">
        <v>SRC-05; SRC-11</v>
      </c>
      <c r="I22" s="37" t="str">
        <v>https://www.occ.treas.gov/news-issuances/bulletins/2026/bulletin-2026-13.html</v>
      </c>
    </row>
    <row r="23" ht="52.79999923706055" hidden="0" customHeight="1">
      <c r="A23" s="37" t="str">
        <v>LIB-18</v>
      </c>
      <c r="B23" s="37" t="str">
        <v>Performance monitoring</v>
      </c>
      <c r="C23" s="37" t="str">
        <v>Selected measures are defined, reproducible and interpreted within the reviewed population and decision.</v>
      </c>
      <c r="D23" s="37" t="str">
        <v>Aggregate metrics conceal material failures or are detached from decision criteria.</v>
      </c>
      <c r="E23" s="37" t="str">
        <v>Tie monitoring measures to explicit claims and thresholds or investigation triggers.</v>
      </c>
      <c r="F23" s="37" t="str">
        <v>Recalculate metrics against the baseline at fixed capacity; state denominators and label limits. Inspect missed activity, segments and uncertainty alongside precision/yield, workload and review delays.</v>
      </c>
      <c r="G23" s="37" t="str">
        <v>Metric definitions/denominators; baseline; test population; calculation; confidence/limits; segment results; missed-activity challenge; investigation triggers.</v>
      </c>
      <c r="H23" s="37" t="str">
        <v>SRC-05; SRC-07; SRC-11</v>
      </c>
      <c r="I23" s="37" t="str">
        <v>https://airc.nist.gov/airmf-resources/airmf/5-sec-core/</v>
      </c>
    </row>
    <row r="24" ht="39.599998474121094" hidden="0" customHeight="1">
      <c r="A24" s="37" t="str">
        <v>LIB-19</v>
      </c>
      <c r="B24" s="37" t="str">
        <v>Drift and reassessment</v>
      </c>
      <c r="C24" s="37" t="str">
        <v>Material changes in data, behavior, workload or outcomes trigger investigation and a new reliance decision when needed.</v>
      </c>
      <c r="D24" s="37" t="str">
        <v>A changed environment continues under stale approval.</v>
      </c>
      <c r="E24" s="37" t="str">
        <v>Define monitoring and event-based reassessment triggers.</v>
      </c>
      <c r="F24" s="37" t="str">
        <v>Inspect changes in input/risk mix, score/ranking, volumes, queue age and mature outcomes. Trace breached triggers to investigation, containment and the updated reliance decision.</v>
      </c>
      <c r="G24" s="37" t="str">
        <v>Monitoring history; trigger; investigation; retest; updated decision.</v>
      </c>
      <c r="H24" s="37" t="str">
        <v>SRC-05; SRC-07</v>
      </c>
      <c r="I24" s="37" t="str">
        <v>https://airc.nist.gov/airmf-resources/airmf/5-sec-core/</v>
      </c>
    </row>
    <row r="25" ht="39.599998474121094" hidden="0" customHeight="1">
      <c r="A25" s="37" t="str">
        <v>LIB-20</v>
      </c>
      <c r="B25" s="37" t="str">
        <v>Vendor and third-party changes</v>
      </c>
      <c r="C25" s="37" t="str">
        <v>Supplier changes and shared responsibilities are assessed before local reliance continues.</v>
      </c>
      <c r="D25" s="37" t="str">
        <v>A vendor release changes behavior or evidence coverage without local review.</v>
      </c>
      <c r="E25" s="37" t="str">
        <v>Track versions, responsibilities and change notices; retain local testing.</v>
      </c>
      <c r="F25" s="37" t="str">
        <v>Trace vendor releases to local impact/retests. Verify data use/retention, access and change responsibilities; test fallback when the provider or integration is unavailable.</v>
      </c>
      <c r="G25" s="37" t="str">
        <v>Supplier documentation; notices; version history; responsibility matrix; local tests.</v>
      </c>
      <c r="H25" s="37" t="str">
        <v>SRC-05 (in-scope models only); SRC-07; SRC-08 (GenAI only)</v>
      </c>
      <c r="I25" s="37" t="str">
        <v>https://airc.nist.gov/airmf-resources/airmf/5-sec-core/</v>
      </c>
    </row>
    <row r="26" ht="26.399999618530273" hidden="0" customHeight="1">
      <c r="A26" s="37" t="str">
        <v>LIB-21</v>
      </c>
      <c r="B26" s="37" t="str">
        <v>Evidence provenance</v>
      </c>
      <c r="C26" s="37" t="str">
        <v>Material assurance records identify their origin, version, period and transformations.</v>
      </c>
      <c r="D26" s="37" t="str">
        <v>Several reports appear independent but repeat the same underlying test or dataset.</v>
      </c>
      <c r="E26" s="37" t="str">
        <v>Retain evidence roots and preparation history.</v>
      </c>
      <c r="F26" s="37" t="str">
        <v>Trace key conclusions to raw records, methods and transformations.</v>
      </c>
      <c r="G26" s="37" t="str">
        <v>Root IDs; source records; preparer; method; transformation history.</v>
      </c>
      <c r="H26" s="37" t="str">
        <v>SRC-09; SRC-12</v>
      </c>
      <c r="I26" s="37" t="str">
        <v>https://www.sciencedirect.com/science/article/pii/S2666659622000208</v>
      </c>
    </row>
    <row r="27" ht="26.399999618530273" hidden="0" customHeight="1">
      <c r="A27" s="37" t="str">
        <v>LIB-22</v>
      </c>
      <c r="B27" s="37" t="str">
        <v>Traceability and reconstruction</v>
      </c>
      <c r="C27" s="37" t="str">
        <v>A reviewer can reconstruct a selected alert or decision from input through final state.</v>
      </c>
      <c r="D27" s="37" t="str">
        <v>Missing events break the chain between source activity, AI output, human action and outcome.</v>
      </c>
      <c r="E27" s="37" t="str">
        <v>Capture correlated IDs, versions, actors and timestamps.</v>
      </c>
      <c r="F27" s="37" t="str">
        <v>Reconstruct selected records across monitoring, queue, review and downstream systems.</v>
      </c>
      <c r="G27" s="37" t="str">
        <v>Correlation IDs; logs; versions; reviewer action; final state.</v>
      </c>
      <c r="H27" s="37" t="str">
        <v>SRC-01; SRC-09</v>
      </c>
      <c r="I27" s="37" t="str">
        <v>https://bsaaml.ffiec.gov/manual/AssessingComplianceWithBSARegulatoryRequirements/04_ep</v>
      </c>
    </row>
    <row r="28" ht="39.599998474121094" hidden="0" customHeight="1">
      <c r="A28" s="37" t="str">
        <v>LIB-23</v>
      </c>
      <c r="B28" s="37" t="str">
        <v>SAR-decision boundary</v>
      </c>
      <c r="C28" s="37" t="str">
        <v>AI-supported scoring, summarization or prioritization does not replace the institution’s authorized SAR decision process.</v>
      </c>
      <c r="D28" s="37" t="str">
        <v>An AI score or generated summary becomes the filing/non-filing determination without the institution’s authorized controls and review.</v>
      </c>
      <c r="E28" s="37" t="str">
        <v>Keep AI support distinct from authorized SAR decision making and document the handoff.</v>
      </c>
      <c r="F28" s="37" t="str">
        <v>Trace selected AI-supported cases to the authorized decision and applicable filing/timing controls. Challenge an incorrect recommendation; confirm escalation and deadline ownership.</v>
      </c>
      <c r="G28" s="37" t="str">
        <v>Workflow map; role matrix; decision record; supporting documentation.</v>
      </c>
      <c r="H28" s="37" t="str">
        <v>SRC-01; SRC-04</v>
      </c>
      <c r="I28" s="37" t="str">
        <v>https://www.fincen.gov/resources/statutes-regulations/guidance/frequently-asked-questions-regarding-suspicious-activity</v>
      </c>
    </row>
    <row r="29" ht="39.599998474121094" hidden="0" customHeight="1">
      <c r="A29" s="37" t="str">
        <v>LIB-24</v>
      </c>
      <c r="B29" s="37" t="str">
        <v>Confidentiality, retention and access</v>
      </c>
      <c r="C29" s="37" t="str">
        <v>Review records remain retrievable for the period and audience defined by applicable requirements and policy.</v>
      </c>
      <c r="D29" s="37" t="str">
        <v>Evidence loses retention/access ownership, or customer/SAR information reaches an unauthorized reviewer, supplier or public example.</v>
      </c>
      <c r="E29" s="37" t="str">
        <v>Assign retention, access and repository ownership to assurance records.</v>
      </c>
      <c r="F29" s="37" t="str">
        <v>Retrieve historical evidence and test role-based access, exports and provider routes. Check retention by record type and protect information that reveals a SAR’s existence.</v>
      </c>
      <c r="G29" s="37" t="str">
        <v>Controlled repository; authorized audience; access/export tests; record-specific retention rule; provider data-use terms; owner; version history.</v>
      </c>
      <c r="H29" s="37" t="str">
        <v>SRC-01; SRC-06; SRC-07; SRC-08 (GenAI only)</v>
      </c>
      <c r="I29" s="37" t="str">
        <v>https://bsaaml.ffiec.gov/manual</v>
      </c>
    </row>
    <row r="30">
      <c r="A30" s="2"/>
      <c r="B30" s="2"/>
      <c r="C30" s="2"/>
      <c r="D30" s="2"/>
      <c r="E30" s="2"/>
      <c r="F30" s="2"/>
      <c r="G30" s="2"/>
      <c r="H30" s="2"/>
      <c r="I30" s="2"/>
    </row>
    <row r="31">
      <c r="A31" s="2"/>
      <c r="B31" s="2"/>
      <c r="C31" s="2"/>
      <c r="D31" s="2"/>
      <c r="E31" s="2"/>
      <c r="F31" s="2"/>
      <c r="G31" s="2"/>
      <c r="H31" s="2"/>
      <c r="I31" s="2"/>
    </row>
    <row r="32">
      <c r="A32" s="2"/>
      <c r="B32" s="2"/>
      <c r="C32" s="2"/>
      <c r="D32" s="2"/>
      <c r="E32" s="2"/>
      <c r="F32" s="2"/>
      <c r="G32" s="2"/>
      <c r="H32" s="2"/>
      <c r="I32" s="2"/>
    </row>
    <row r="33">
      <c r="A33" s="2"/>
      <c r="B33" s="2"/>
      <c r="C33" s="2"/>
      <c r="D33" s="2"/>
      <c r="E33" s="2"/>
      <c r="F33" s="2"/>
      <c r="G33" s="2"/>
      <c r="H33" s="2"/>
      <c r="I33" s="2"/>
    </row>
    <row r="34">
      <c r="A34" s="2"/>
      <c r="B34" s="2"/>
      <c r="C34" s="2"/>
      <c r="D34" s="2"/>
      <c r="E34" s="2"/>
      <c r="F34" s="2"/>
      <c r="G34" s="2"/>
      <c r="H34" s="2"/>
      <c r="I34" s="2"/>
    </row>
    <row r="35">
      <c r="A35" s="2"/>
      <c r="B35" s="2"/>
      <c r="C35" s="2"/>
      <c r="D35" s="2"/>
      <c r="E35" s="2"/>
      <c r="F35" s="2"/>
      <c r="G35" s="2"/>
      <c r="H35" s="2"/>
      <c r="I35" s="2"/>
    </row>
    <row r="36">
      <c r="A36" s="2"/>
      <c r="B36" s="2"/>
      <c r="C36" s="2"/>
      <c r="D36" s="2"/>
      <c r="E36" s="2"/>
      <c r="F36" s="2"/>
      <c r="G36" s="2"/>
      <c r="H36" s="2"/>
      <c r="I36" s="2"/>
    </row>
    <row r="37">
      <c r="A37" s="2"/>
      <c r="B37" s="2"/>
      <c r="C37" s="2"/>
      <c r="D37" s="2"/>
      <c r="E37" s="2"/>
      <c r="F37" s="2"/>
      <c r="G37" s="2"/>
      <c r="H37" s="2"/>
      <c r="I37" s="2"/>
    </row>
    <row r="38">
      <c r="A38" s="2"/>
      <c r="B38" s="2"/>
      <c r="C38" s="2"/>
      <c r="D38" s="2"/>
      <c r="E38" s="2"/>
      <c r="F38" s="2"/>
      <c r="G38" s="2"/>
      <c r="H38" s="2"/>
      <c r="I38" s="2"/>
    </row>
    <row r="39">
      <c r="A39" s="2"/>
      <c r="B39" s="2"/>
      <c r="C39" s="2"/>
      <c r="D39" s="2"/>
      <c r="E39" s="2"/>
      <c r="F39" s="2"/>
      <c r="G39" s="2"/>
      <c r="H39" s="2"/>
      <c r="I39" s="2"/>
    </row>
    <row r="40">
      <c r="A40" s="2"/>
      <c r="B40" s="2"/>
      <c r="C40" s="2"/>
      <c r="D40" s="2"/>
      <c r="E40" s="2"/>
      <c r="F40" s="2"/>
      <c r="G40" s="2"/>
      <c r="H40" s="2"/>
      <c r="I40" s="2"/>
    </row>
    <row r="41">
      <c r="A41" s="2"/>
      <c r="B41" s="2"/>
      <c r="C41" s="2"/>
      <c r="D41" s="2"/>
      <c r="E41" s="2"/>
      <c r="F41" s="2"/>
      <c r="G41" s="2"/>
      <c r="H41" s="2"/>
      <c r="I41" s="2"/>
    </row>
    <row r="42">
      <c r="A42" s="2"/>
      <c r="B42" s="2"/>
      <c r="C42" s="2"/>
      <c r="D42" s="2"/>
      <c r="E42" s="2"/>
      <c r="F42" s="2"/>
      <c r="G42" s="2"/>
      <c r="H42" s="2"/>
      <c r="I42" s="2"/>
    </row>
    <row r="43">
      <c r="A43" s="2"/>
      <c r="B43" s="2"/>
      <c r="C43" s="2"/>
      <c r="D43" s="2"/>
      <c r="E43" s="2"/>
      <c r="F43" s="2"/>
      <c r="G43" s="2"/>
      <c r="H43" s="2"/>
      <c r="I43" s="2"/>
    </row>
    <row r="44">
      <c r="A44" s="2"/>
      <c r="B44" s="2"/>
      <c r="C44" s="2"/>
      <c r="D44" s="2"/>
      <c r="E44" s="2"/>
      <c r="F44" s="2"/>
      <c r="G44" s="2"/>
      <c r="H44" s="2"/>
      <c r="I44" s="2"/>
    </row>
    <row r="45">
      <c r="A45" s="2"/>
      <c r="B45" s="2"/>
      <c r="C45" s="2"/>
      <c r="D45" s="2"/>
      <c r="E45" s="2"/>
      <c r="F45" s="2"/>
      <c r="G45" s="2"/>
      <c r="H45" s="2"/>
      <c r="I45" s="2"/>
    </row>
    <row r="46">
      <c r="A46" s="2"/>
      <c r="B46" s="2"/>
      <c r="C46" s="2"/>
      <c r="D46" s="2"/>
      <c r="E46" s="2"/>
      <c r="F46" s="2"/>
      <c r="G46" s="2"/>
      <c r="H46" s="2"/>
      <c r="I46" s="2"/>
    </row>
    <row r="47">
      <c r="A47" s="2"/>
      <c r="B47" s="2"/>
      <c r="C47" s="2"/>
      <c r="D47" s="2"/>
      <c r="E47" s="2"/>
      <c r="F47" s="2"/>
      <c r="G47" s="2"/>
      <c r="H47" s="2"/>
      <c r="I47" s="2"/>
    </row>
    <row r="48">
      <c r="A48" s="2"/>
      <c r="B48" s="2"/>
      <c r="C48" s="2"/>
      <c r="D48" s="2"/>
      <c r="E48" s="2"/>
      <c r="F48" s="2"/>
      <c r="G48" s="2"/>
      <c r="H48" s="2"/>
      <c r="I48" s="2"/>
    </row>
    <row r="49">
      <c r="A49" s="2"/>
      <c r="B49" s="2"/>
      <c r="C49" s="2"/>
      <c r="D49" s="2"/>
      <c r="E49" s="2"/>
      <c r="F49" s="2"/>
      <c r="G49" s="2"/>
      <c r="H49" s="2"/>
      <c r="I49" s="2"/>
    </row>
    <row r="50">
      <c r="A50" s="2"/>
      <c r="B50" s="2"/>
      <c r="C50" s="2"/>
      <c r="D50" s="2"/>
      <c r="E50" s="2"/>
      <c r="F50" s="2"/>
      <c r="G50" s="2"/>
      <c r="H50" s="2"/>
      <c r="I50" s="2"/>
    </row>
    <row r="51">
      <c r="A51" s="2"/>
      <c r="B51" s="2"/>
      <c r="C51" s="2"/>
      <c r="D51" s="2"/>
      <c r="E51" s="2"/>
      <c r="F51" s="2"/>
      <c r="G51" s="2"/>
      <c r="H51" s="2"/>
      <c r="I51" s="2"/>
    </row>
    <row r="52">
      <c r="A52" s="2"/>
      <c r="B52" s="2"/>
      <c r="C52" s="2"/>
      <c r="D52" s="2"/>
      <c r="E52" s="2"/>
      <c r="F52" s="2"/>
      <c r="G52" s="2"/>
      <c r="H52" s="2"/>
      <c r="I52" s="2"/>
    </row>
    <row r="53">
      <c r="A53" s="2"/>
      <c r="B53" s="2"/>
      <c r="C53" s="2"/>
      <c r="D53" s="2"/>
      <c r="E53" s="2"/>
      <c r="F53" s="2"/>
      <c r="G53" s="2"/>
      <c r="H53" s="2"/>
      <c r="I53" s="2"/>
    </row>
    <row r="54">
      <c r="A54" s="2"/>
      <c r="B54" s="2"/>
      <c r="C54" s="2"/>
      <c r="D54" s="2"/>
      <c r="E54" s="2"/>
      <c r="F54" s="2"/>
      <c r="G54" s="2"/>
      <c r="H54" s="2"/>
      <c r="I54" s="2"/>
    </row>
    <row r="55">
      <c r="A55" s="2"/>
      <c r="B55" s="2"/>
      <c r="C55" s="2"/>
      <c r="D55" s="2"/>
      <c r="E55" s="2"/>
      <c r="F55" s="2"/>
      <c r="G55" s="2"/>
      <c r="H55" s="2"/>
      <c r="I55" s="2"/>
    </row>
    <row r="56">
      <c r="A56" s="2"/>
      <c r="B56" s="2"/>
      <c r="C56" s="2"/>
      <c r="D56" s="2"/>
      <c r="E56" s="2"/>
      <c r="F56" s="2"/>
      <c r="G56" s="2"/>
      <c r="H56" s="2"/>
      <c r="I56" s="2"/>
    </row>
    <row r="57">
      <c r="A57" s="2"/>
      <c r="B57" s="2"/>
      <c r="C57" s="2"/>
      <c r="D57" s="2"/>
      <c r="E57" s="2"/>
      <c r="F57" s="2"/>
      <c r="G57" s="2"/>
      <c r="H57" s="2"/>
      <c r="I57" s="2"/>
    </row>
    <row r="58">
      <c r="A58" s="2"/>
      <c r="B58" s="2"/>
      <c r="C58" s="2"/>
      <c r="D58" s="2"/>
      <c r="E58" s="2"/>
      <c r="F58" s="2"/>
      <c r="G58" s="2"/>
      <c r="H58" s="2"/>
      <c r="I58" s="2"/>
    </row>
    <row r="59">
      <c r="A59" s="2"/>
      <c r="B59" s="2"/>
      <c r="C59" s="2"/>
      <c r="D59" s="2"/>
      <c r="E59" s="2"/>
      <c r="F59" s="2"/>
      <c r="G59" s="2"/>
      <c r="H59" s="2"/>
      <c r="I59" s="2"/>
    </row>
    <row r="60">
      <c r="A60" s="2"/>
      <c r="B60" s="2"/>
      <c r="C60" s="2"/>
      <c r="D60" s="2"/>
      <c r="E60" s="2"/>
      <c r="F60" s="2"/>
      <c r="G60" s="2"/>
      <c r="H60" s="2"/>
      <c r="I60" s="2"/>
    </row>
    <row r="61">
      <c r="A61" s="2"/>
      <c r="B61" s="2"/>
      <c r="C61" s="2"/>
      <c r="D61" s="2"/>
      <c r="E61" s="2"/>
      <c r="F61" s="2"/>
      <c r="G61" s="2"/>
      <c r="H61" s="2"/>
      <c r="I61" s="2"/>
    </row>
    <row r="62">
      <c r="A62" s="2"/>
      <c r="B62" s="2"/>
      <c r="C62" s="2"/>
      <c r="D62" s="2"/>
      <c r="E62" s="2"/>
      <c r="F62" s="2"/>
      <c r="G62" s="2"/>
      <c r="H62" s="2"/>
      <c r="I62" s="2"/>
    </row>
    <row r="63">
      <c r="A63" s="2"/>
      <c r="B63" s="2"/>
      <c r="C63" s="2"/>
      <c r="D63" s="2"/>
      <c r="E63" s="2"/>
      <c r="F63" s="2"/>
      <c r="G63" s="2"/>
      <c r="H63" s="2"/>
      <c r="I63" s="2"/>
    </row>
    <row r="64">
      <c r="A64" s="2"/>
      <c r="B64" s="2"/>
      <c r="C64" s="2"/>
      <c r="D64" s="2"/>
      <c r="E64" s="2"/>
      <c r="F64" s="2"/>
      <c r="G64" s="2"/>
      <c r="H64" s="2"/>
      <c r="I64" s="2"/>
    </row>
    <row r="65">
      <c r="A65" s="2"/>
      <c r="B65" s="2"/>
      <c r="C65" s="2"/>
      <c r="D65" s="2"/>
      <c r="E65" s="2"/>
      <c r="F65" s="2"/>
      <c r="G65" s="2"/>
      <c r="H65" s="2"/>
      <c r="I65" s="2"/>
    </row>
    <row r="66">
      <c r="A66" s="2"/>
      <c r="B66" s="2"/>
      <c r="C66" s="2"/>
      <c r="D66" s="2"/>
      <c r="E66" s="2"/>
      <c r="F66" s="2"/>
      <c r="G66" s="2"/>
      <c r="H66" s="2"/>
      <c r="I66" s="2"/>
    </row>
    <row r="67">
      <c r="A67" s="2"/>
      <c r="B67" s="2"/>
      <c r="C67" s="2"/>
      <c r="D67" s="2"/>
      <c r="E67" s="2"/>
      <c r="F67" s="2"/>
      <c r="G67" s="2"/>
      <c r="H67" s="2"/>
      <c r="I67" s="2"/>
    </row>
    <row r="68">
      <c r="A68" s="2"/>
      <c r="B68" s="2"/>
      <c r="C68" s="2"/>
      <c r="D68" s="2"/>
      <c r="E68" s="2"/>
      <c r="F68" s="2"/>
      <c r="G68" s="2"/>
      <c r="H68" s="2"/>
      <c r="I68" s="2"/>
    </row>
    <row r="69">
      <c r="A69" s="2"/>
      <c r="B69" s="2"/>
      <c r="C69" s="2"/>
      <c r="D69" s="2"/>
      <c r="E69" s="2"/>
      <c r="F69" s="2"/>
      <c r="G69" s="2"/>
      <c r="H69" s="2"/>
      <c r="I69" s="2"/>
    </row>
    <row r="70">
      <c r="A70" s="2"/>
      <c r="B70" s="2"/>
      <c r="C70" s="2"/>
      <c r="D70" s="2"/>
      <c r="E70" s="2"/>
      <c r="F70" s="2"/>
      <c r="G70" s="2"/>
      <c r="H70" s="2"/>
      <c r="I70" s="2"/>
    </row>
    <row r="71">
      <c r="A71" s="2"/>
      <c r="B71" s="2"/>
      <c r="C71" s="2"/>
      <c r="D71" s="2"/>
      <c r="E71" s="2"/>
      <c r="F71" s="2"/>
      <c r="G71" s="2"/>
      <c r="H71" s="2"/>
      <c r="I71" s="2"/>
    </row>
    <row r="72">
      <c r="A72" s="2"/>
      <c r="B72" s="2"/>
      <c r="C72" s="2"/>
      <c r="D72" s="2"/>
      <c r="E72" s="2"/>
      <c r="F72" s="2"/>
      <c r="G72" s="2"/>
      <c r="H72" s="2"/>
      <c r="I72" s="2"/>
    </row>
    <row r="73">
      <c r="A73" s="2"/>
      <c r="B73" s="2"/>
      <c r="C73" s="2"/>
      <c r="D73" s="2"/>
      <c r="E73" s="2"/>
      <c r="F73" s="2"/>
      <c r="G73" s="2"/>
      <c r="H73" s="2"/>
      <c r="I73" s="2"/>
    </row>
    <row r="74">
      <c r="A74" s="2"/>
      <c r="B74" s="2"/>
      <c r="C74" s="2"/>
      <c r="D74" s="2"/>
      <c r="E74" s="2"/>
      <c r="F74" s="2"/>
      <c r="G74" s="2"/>
      <c r="H74" s="2"/>
      <c r="I74" s="2"/>
    </row>
    <row r="75">
      <c r="A75" s="2"/>
      <c r="B75" s="2"/>
      <c r="C75" s="2"/>
      <c r="D75" s="2"/>
      <c r="E75" s="2"/>
      <c r="F75" s="2"/>
      <c r="G75" s="2"/>
      <c r="H75" s="2"/>
      <c r="I75" s="2"/>
    </row>
    <row r="76">
      <c r="A76" s="2"/>
      <c r="B76" s="2"/>
      <c r="C76" s="2"/>
      <c r="D76" s="2"/>
      <c r="E76" s="2"/>
      <c r="F76" s="2"/>
      <c r="G76" s="2"/>
      <c r="H76" s="2"/>
      <c r="I76" s="2"/>
    </row>
    <row r="77">
      <c r="A77" s="2"/>
      <c r="B77" s="2"/>
      <c r="C77" s="2"/>
      <c r="D77" s="2"/>
      <c r="E77" s="2"/>
      <c r="F77" s="2"/>
      <c r="G77" s="2"/>
      <c r="H77" s="2"/>
      <c r="I77" s="2"/>
    </row>
    <row r="78">
      <c r="A78" s="2"/>
      <c r="B78" s="2"/>
      <c r="C78" s="2"/>
      <c r="D78" s="2"/>
      <c r="E78" s="2"/>
      <c r="F78" s="2"/>
      <c r="G78" s="2"/>
      <c r="H78" s="2"/>
      <c r="I78" s="2"/>
    </row>
    <row r="79">
      <c r="A79" s="2"/>
      <c r="B79" s="2"/>
      <c r="C79" s="2"/>
      <c r="D79" s="2"/>
      <c r="E79" s="2"/>
      <c r="F79" s="2"/>
      <c r="G79" s="2"/>
      <c r="H79" s="2"/>
      <c r="I79" s="2"/>
    </row>
    <row r="80">
      <c r="A80" s="2"/>
      <c r="B80" s="2"/>
      <c r="C80" s="2"/>
      <c r="D80" s="2"/>
      <c r="E80" s="2"/>
      <c r="F80" s="2"/>
      <c r="G80" s="2"/>
      <c r="H80" s="2"/>
      <c r="I80" s="2"/>
    </row>
    <row r="81">
      <c r="A81" s="2"/>
      <c r="B81" s="2"/>
      <c r="C81" s="2"/>
      <c r="D81" s="2"/>
      <c r="E81" s="2"/>
      <c r="F81" s="2"/>
      <c r="G81" s="2"/>
      <c r="H81" s="2"/>
      <c r="I81" s="2"/>
    </row>
    <row r="82">
      <c r="A82" s="2"/>
      <c r="B82" s="2"/>
      <c r="C82" s="2"/>
      <c r="D82" s="2"/>
      <c r="E82" s="2"/>
      <c r="F82" s="2"/>
      <c r="G82" s="2"/>
      <c r="H82" s="2"/>
      <c r="I82" s="2"/>
    </row>
    <row r="83">
      <c r="A83" s="2"/>
      <c r="B83" s="2"/>
      <c r="C83" s="2"/>
      <c r="D83" s="2"/>
      <c r="E83" s="2"/>
      <c r="F83" s="2"/>
      <c r="G83" s="2"/>
      <c r="H83" s="2"/>
      <c r="I83" s="2"/>
    </row>
    <row r="84">
      <c r="A84" s="2"/>
      <c r="B84" s="2"/>
      <c r="C84" s="2"/>
      <c r="D84" s="2"/>
      <c r="E84" s="2"/>
      <c r="F84" s="2"/>
      <c r="G84" s="2"/>
      <c r="H84" s="2"/>
      <c r="I84" s="2"/>
    </row>
    <row r="85">
      <c r="A85" s="2"/>
      <c r="B85" s="2"/>
      <c r="C85" s="2"/>
      <c r="D85" s="2"/>
      <c r="E85" s="2"/>
      <c r="F85" s="2"/>
      <c r="G85" s="2"/>
      <c r="H85" s="2"/>
      <c r="I85" s="2"/>
    </row>
    <row r="86">
      <c r="A86" s="2"/>
      <c r="B86" s="2"/>
      <c r="C86" s="2"/>
      <c r="D86" s="2"/>
      <c r="E86" s="2"/>
      <c r="F86" s="2"/>
      <c r="G86" s="2"/>
      <c r="H86" s="2"/>
      <c r="I86" s="2"/>
    </row>
    <row r="87">
      <c r="A87" s="2"/>
      <c r="B87" s="2"/>
      <c r="C87" s="2"/>
      <c r="D87" s="2"/>
      <c r="E87" s="2"/>
      <c r="F87" s="2"/>
      <c r="G87" s="2"/>
      <c r="H87" s="2"/>
      <c r="I87" s="2"/>
    </row>
    <row r="88">
      <c r="A88" s="2"/>
      <c r="B88" s="2"/>
      <c r="C88" s="2"/>
      <c r="D88" s="2"/>
      <c r="E88" s="2"/>
      <c r="F88" s="2"/>
      <c r="G88" s="2"/>
      <c r="H88" s="2"/>
      <c r="I88" s="2"/>
    </row>
    <row r="89">
      <c r="A89" s="2"/>
      <c r="B89" s="2"/>
      <c r="C89" s="2"/>
      <c r="D89" s="2"/>
      <c r="E89" s="2"/>
      <c r="F89" s="2"/>
      <c r="G89" s="2"/>
      <c r="H89" s="2"/>
      <c r="I89" s="2"/>
    </row>
    <row r="90">
      <c r="A90" s="2"/>
      <c r="B90" s="2"/>
      <c r="C90" s="2"/>
      <c r="D90" s="2"/>
      <c r="E90" s="2"/>
      <c r="F90" s="2"/>
      <c r="G90" s="2"/>
      <c r="H90" s="2"/>
      <c r="I90" s="2"/>
    </row>
    <row r="91">
      <c r="A91" s="2"/>
      <c r="B91" s="2"/>
      <c r="C91" s="2"/>
      <c r="D91" s="2"/>
      <c r="E91" s="2"/>
      <c r="F91" s="2"/>
      <c r="G91" s="2"/>
      <c r="H91" s="2"/>
      <c r="I91" s="2"/>
    </row>
    <row r="92">
      <c r="A92" s="2"/>
      <c r="B92" s="2"/>
      <c r="C92" s="2"/>
      <c r="D92" s="2"/>
      <c r="E92" s="2"/>
      <c r="F92" s="2"/>
      <c r="G92" s="2"/>
      <c r="H92" s="2"/>
      <c r="I92" s="2"/>
    </row>
    <row r="93">
      <c r="A93" s="2"/>
      <c r="B93" s="2"/>
      <c r="C93" s="2"/>
      <c r="D93" s="2"/>
      <c r="E93" s="2"/>
      <c r="F93" s="2"/>
      <c r="G93" s="2"/>
      <c r="H93" s="2"/>
      <c r="I93" s="2"/>
    </row>
    <row r="94">
      <c r="A94" s="2"/>
      <c r="B94" s="2"/>
      <c r="C94" s="2"/>
      <c r="D94" s="2"/>
      <c r="E94" s="2"/>
      <c r="F94" s="2"/>
      <c r="G94" s="2"/>
      <c r="H94" s="2"/>
      <c r="I94" s="2"/>
    </row>
    <row r="95">
      <c r="A95" s="2"/>
      <c r="B95" s="2"/>
      <c r="C95" s="2"/>
      <c r="D95" s="2"/>
      <c r="E95" s="2"/>
      <c r="F95" s="2"/>
      <c r="G95" s="2"/>
      <c r="H95" s="2"/>
      <c r="I95" s="2"/>
    </row>
    <row r="96">
      <c r="A96" s="2"/>
      <c r="B96" s="2"/>
      <c r="C96" s="2"/>
      <c r="D96" s="2"/>
      <c r="E96" s="2"/>
      <c r="F96" s="2"/>
      <c r="G96" s="2"/>
      <c r="H96" s="2"/>
      <c r="I96" s="2"/>
    </row>
    <row r="97">
      <c r="A97" s="2"/>
      <c r="B97" s="2"/>
      <c r="C97" s="2"/>
      <c r="D97" s="2"/>
      <c r="E97" s="2"/>
      <c r="F97" s="2"/>
      <c r="G97" s="2"/>
      <c r="H97" s="2"/>
      <c r="I97" s="2"/>
    </row>
    <row r="98">
      <c r="A98" s="2"/>
      <c r="B98" s="2"/>
      <c r="C98" s="2"/>
      <c r="D98" s="2"/>
      <c r="E98" s="2"/>
      <c r="F98" s="2"/>
      <c r="G98" s="2"/>
      <c r="H98" s="2"/>
      <c r="I98" s="2"/>
    </row>
    <row r="99">
      <c r="A99" s="2"/>
      <c r="B99" s="2"/>
      <c r="C99" s="2"/>
      <c r="D99" s="2"/>
      <c r="E99" s="2"/>
      <c r="F99" s="2"/>
      <c r="G99" s="2"/>
      <c r="H99" s="2"/>
      <c r="I99" s="2"/>
    </row>
    <row r="100">
      <c r="A100" s="2"/>
      <c r="B100" s="2"/>
      <c r="C100" s="2"/>
      <c r="D100" s="2"/>
      <c r="E100" s="2"/>
      <c r="F100" s="2"/>
      <c r="G100" s="2"/>
      <c r="H100" s="2"/>
      <c r="I100" s="2"/>
    </row>
    <row r="101">
      <c r="A101" s="2"/>
      <c r="B101" s="2"/>
      <c r="C101" s="2"/>
      <c r="D101" s="2"/>
      <c r="E101" s="2"/>
      <c r="F101" s="2"/>
      <c r="G101" s="2"/>
      <c r="H101" s="2"/>
      <c r="I101" s="2"/>
    </row>
    <row r="102">
      <c r="A102" s="2"/>
      <c r="B102" s="2"/>
      <c r="C102" s="2"/>
      <c r="D102" s="2"/>
      <c r="E102" s="2"/>
      <c r="F102" s="2"/>
      <c r="G102" s="2"/>
      <c r="H102" s="2"/>
      <c r="I102" s="2"/>
    </row>
    <row r="103">
      <c r="A103" s="2"/>
      <c r="B103" s="2"/>
      <c r="C103" s="2"/>
      <c r="D103" s="2"/>
      <c r="E103" s="2"/>
      <c r="F103" s="2"/>
      <c r="G103" s="2"/>
      <c r="H103" s="2"/>
      <c r="I103" s="2"/>
    </row>
    <row r="104">
      <c r="A104" s="2"/>
      <c r="B104" s="2"/>
      <c r="C104" s="2"/>
      <c r="D104" s="2"/>
      <c r="E104" s="2"/>
      <c r="F104" s="2"/>
      <c r="G104" s="2"/>
      <c r="H104" s="2"/>
      <c r="I104" s="2"/>
    </row>
    <row r="105">
      <c r="A105" s="2"/>
      <c r="B105" s="2"/>
      <c r="C105" s="2"/>
      <c r="D105" s="2"/>
      <c r="E105" s="2"/>
      <c r="F105" s="2"/>
      <c r="G105" s="2"/>
      <c r="H105" s="2"/>
      <c r="I105" s="2"/>
    </row>
  </sheetData>
  <mergeCells>
    <mergeCell ref="A1:H1"/>
    <mergeCell ref="A2:H2"/>
  </mergeCells>
  <hyperlinks>
    <hyperlink ref="A3" location="'Start Here'!A1"/>
  </hyperlinks>
  <pageMargins left="0.7" right="0.7" top="0.75" bottom="0.75" header="0.3" footer="0.3"/>
  <tableParts count="1">
    <tablePart r:id="Rc08a385f0cd54523"/>
  </tableParts>
</worksheet>
</file>

<file path=xl/worksheets/sheet13.xml><?xml version="1.0" encoding="utf-8"?>
<worksheet xmlns="http://schemas.openxmlformats.org/spreadsheetml/2006/main" xmlns:r="http://schemas.openxmlformats.org/officeDocument/2006/relationships">
  <sheetPr>
    <tabColor rgb="FFCBD5E1"/>
  </sheetPr>
  <sheetViews>
    <sheetView showGridLines="0" workbookViewId="0" zoomScale="100">
      <pane xSplit="2" ySplit="5" topLeftCell="C6" activePane="bottomRight" state="frozen"/>
    </sheetView>
  </sheetViews>
  <sheetFormatPr defaultRowHeight="15"/>
  <cols>
    <col min="1" max="1" width="22" hidden="0" customWidth="1"/>
    <col min="2" max="2" width="24" hidden="0" customWidth="1"/>
    <col min="3" max="3" width="46" hidden="0" customWidth="1"/>
    <col min="4" max="4" width="74" hidden="0" customWidth="1"/>
    <col min="5" max="5" width="62" hidden="0" customWidth="1"/>
  </cols>
  <sheetData>
    <row r="1" ht="32" customHeight="1">
      <c r="A1" s="3" t="str">
        <v>Worked example — AML alert prioritization</v>
      </c>
      <c r="B1" s="63"/>
      <c r="C1" s="63"/>
      <c r="D1" s="63"/>
      <c r="E1" s="63"/>
    </row>
    <row r="2" ht="48" customHeight="1">
      <c r="A2" s="64" t="str">
        <v>One fictional AML scenario shows how the records connect. Example content is excluded from working-register counts.</v>
      </c>
      <c r="B2" s="25"/>
      <c r="C2" s="25"/>
      <c r="D2" s="25"/>
      <c r="E2" s="25"/>
    </row>
    <row r="3" ht="32" customHeight="1">
      <c r="A3" s="5" t="str">
        <v>Start Here</v>
      </c>
      <c r="B3" s="2"/>
      <c r="C3" s="2"/>
      <c r="D3" s="2"/>
      <c r="E3" s="2"/>
    </row>
    <row r="4">
      <c r="A4" s="2"/>
      <c r="B4" s="2"/>
      <c r="C4" s="2"/>
      <c r="D4" s="2"/>
      <c r="E4" s="2"/>
    </row>
    <row r="5" ht="42" customHeight="1">
      <c r="A5" s="9" t="str">
        <v>Record</v>
      </c>
      <c r="B5" s="9" t="str">
        <v>Example ID</v>
      </c>
      <c r="C5" s="9" t="str">
        <v>Assertion / event</v>
      </c>
      <c r="D5" s="9" t="str">
        <v>Review detail</v>
      </c>
      <c r="E5" s="9" t="str">
        <v>Reviewer lesson</v>
      </c>
    </row>
    <row r="6" ht="39.599998474121094" hidden="0" customHeight="1">
      <c r="A6" s="37" t="str">
        <v>Context</v>
      </c>
      <c r="B6" s="37" t="str">
        <v>EX-AML-REV-001</v>
      </c>
      <c r="C6" s="37" t="str">
        <v>AML alert-prioritization workflow</v>
      </c>
      <c r="D6" s="37" t="str">
        <v>A statistical/ML component ranks transaction-monitoring alerts before analyst review. The review asks whether ranking changes effective coverage and whether reviewers can detect and escalate material errors.</v>
      </c>
      <c r="E6" s="37" t="str">
        <v>Use institution-specific criteria. The example illustrates assurance structure, not an AML compliance determination.</v>
      </c>
    </row>
    <row r="7" ht="39.599998474121094" hidden="0" customHeight="1">
      <c r="A7" s="37" t="str">
        <v>Scope</v>
      </c>
      <c r="B7" s="37" t="str">
        <v>EX-AML-SYS-001</v>
      </c>
      <c r="C7" s="37" t="str">
        <v>Release 3.2; selected alert population</v>
      </c>
      <c r="D7" s="37" t="str">
        <v>Fictional U.S. retail-wire population, release 3.2, September 2026. Review ranking, upstream suppression, queues and analyst handoff; risk-based internal policy sets the selected queue treatment. Filing decisions remain with the authorized AML function.</v>
      </c>
      <c r="E7" s="37" t="str">
        <v>Keep model/rule version, queue logic, population and review period together.</v>
      </c>
    </row>
    <row r="8" ht="39.599998474121094" hidden="0" customHeight="1">
      <c r="A8" s="37" t="str">
        <v>Claim</v>
      </c>
      <c r="B8" s="37" t="str">
        <v>EX-AML-CL-001</v>
      </c>
      <c r="C8" s="37" t="str">
        <v>Lower-priority alerts still receive the institution-defined review treatment.</v>
      </c>
      <c r="D8" s="37" t="str">
        <v>Example internal criterion: selected lower-priority items receive review within two business days; suppressed items have approved logic and reviewable treatment. This queue target is not a SAR deadline or universal AML threshold.</v>
      </c>
      <c r="E8" s="37" t="str">
        <v>A claim should be specific enough that contrary evidence changes the decision.</v>
      </c>
    </row>
    <row r="9" ht="26.399999618530273" hidden="0" customHeight="1">
      <c r="A9" s="37" t="str">
        <v>Risk / control</v>
      </c>
      <c r="B9" s="37" t="str">
        <v>EX-AML-R-001 / EX-AML-C-001</v>
      </c>
      <c r="C9" s="37" t="str">
        <v>Ranking plus queue aging can create an unreviewed population.</v>
      </c>
      <c r="D9" s="37" t="str">
        <v>Queue controls retain all in-scope alerts, identify aging exceptions and require documented suppression logic.</v>
      </c>
      <c r="E9" s="37" t="str">
        <v>Map the operational safeguard to a responsible owner.</v>
      </c>
    </row>
    <row r="10" ht="39.599998474121094" hidden="0" customHeight="1">
      <c r="A10" s="37" t="str">
        <v>Evidence</v>
      </c>
      <c r="B10" s="37" t="str">
        <v>EX-AML-E-001</v>
      </c>
      <c r="C10" s="37" t="str">
        <v>Queue reconciliation and sampling report</v>
      </c>
      <c r="D10" s="37" t="str">
        <v>September extract: 18,420 generated items; 18,110 queued; 310 suppressed upstream. Report covers release 3.2 but only reconciles queued items; upstream handling is outside its assurance conclusion. Root: EX-AML-ROOT-A.</v>
      </c>
      <c r="E10" s="37" t="str">
        <v>Scope fit: Partial. The missing upstream population remains material.</v>
      </c>
    </row>
    <row r="11" ht="26.399999618530273" hidden="0" customHeight="1">
      <c r="A11" s="37" t="str">
        <v>Dependency</v>
      </c>
      <c r="B11" s="37" t="str">
        <v>EX-AML-E-002</v>
      </c>
      <c r="C11" s="37" t="str">
        <v>Management monitoring deck</v>
      </c>
      <c r="D11" s="37" t="str">
        <v>Repeats counts derived from EX-AML-E-001. Root: EX-AML-ROOT-A.</v>
      </c>
      <c r="E11" s="37" t="str">
        <v>Two presentations of one underlying analysis are not independent corroboration.</v>
      </c>
    </row>
    <row r="12" ht="39.599998474121094" hidden="0" customHeight="1">
      <c r="A12" s="37" t="str">
        <v>Test</v>
      </c>
      <c r="B12" s="37" t="str">
        <v>EX-AML-T-001</v>
      </c>
      <c r="C12" s="37" t="str">
        <v>Sample lower-priority and suppressed alerts</v>
      </c>
      <c r="D12" s="37" t="str">
        <v>Risk-stratified sample: 80 lower-priority and 40 suppressed items. The 80 meet the queue target; 9/40 suppressed items lack approval/treatment links. Result: Does not meet; evidence EX-AML-E-003. Non-random sample; not a population error estimate.</v>
      </c>
      <c r="E12" s="37" t="str">
        <v>Record selection method, exclusions and observed failures.</v>
      </c>
    </row>
    <row r="13" ht="39.599998474121094" hidden="0" customHeight="1">
      <c r="A13" s="37" t="str">
        <v>Human oversight</v>
      </c>
      <c r="B13" s="37" t="str">
        <v>EX-AML-HR-001</v>
      </c>
      <c r="C13" s="37" t="str">
        <v>Reviewer escalates the missing-rationale population</v>
      </c>
      <c r="D13" s="37" t="str">
        <v>Reviewer escalates nine exceptions to the monitoring owner. Execution logs confirm suppression disabled and affected items routed to the analyst queue; acceptance and capacity checks are retained. Historical impact remains unresolved.</v>
      </c>
      <c r="E13" s="37" t="str">
        <v>Record the reviewer’s authority, action and verified downstream effect separately.</v>
      </c>
    </row>
    <row r="14" ht="39.599998474121094" hidden="0" customHeight="1">
      <c r="A14" s="37" t="str">
        <v>Finding</v>
      </c>
      <c r="B14" s="37" t="str">
        <v>EX-AML-F-001</v>
      </c>
      <c r="C14" s="37" t="str">
        <v>Suppression rationale is not traceable for part of the reviewed population</v>
      </c>
      <c r="D14" s="37" t="str">
        <v>High priority under fictional policy. Monitoring owner must assess all 310 suppressed items and the historical exposure window, recover missed handling, link approval/rationale evidence and retest. Due October 9, 2026; scope expands if lookback finds further impact.</v>
      </c>
      <c r="E14" s="37" t="str">
        <v>Use Findings for ownership, timing and closure evidence.</v>
      </c>
    </row>
    <row r="15" ht="52.79999923706055" hidden="0" customHeight="1">
      <c r="A15" s="37" t="str">
        <v>Decision</v>
      </c>
      <c r="B15" s="37" t="str">
        <v>EX-AML-D-001</v>
      </c>
      <c r="C15" s="37" t="str">
        <v>Restrict</v>
      </c>
      <c r="D15" s="37" t="str">
        <v>AML owner authorizes ranking only with suppression disabled, affected items rerouted and queue capacity confirmed. Monitoring owner reconciles daily, performs impact lookback and retests by October 9. Pause ranking if reconciliation/capacity fails; no expansion until verified closure.</v>
      </c>
      <c r="E15" s="37" t="str">
        <v>Record the restricted scope, actual containment evidence, accountable owners, due date and trigger. An accepted risk cannot authorize a breach of binding requirements.</v>
      </c>
    </row>
    <row r="16" ht="39.599998474121094" hidden="0" customHeight="1">
      <c r="A16" s="37" t="str">
        <v>Closure</v>
      </c>
      <c r="B16" s="37" t="str">
        <v>EX-AML-T-002</v>
      </c>
      <c r="C16" s="37" t="str">
        <v>Retest suppression and queue reconciliation</v>
      </c>
      <c r="D16" s="37" t="str">
        <v>Retest the nine failures plus a fresh risk-stratified sample; reconcile all 310 suppressed items, approvals, recovered handling and final queue state. Retain independent verification and lookback results. Closure remains pending until criteria are met.</v>
      </c>
      <c r="E16" s="37" t="str">
        <v>Close only after evidence and retest meet the selected criteria.</v>
      </c>
    </row>
    <row r="17" ht="26.399999618530273" hidden="0" customHeight="1">
      <c r="A17" s="37" t="str">
        <v>Change event</v>
      </c>
      <c r="B17" s="37" t="str">
        <v>EX-AML-EVT-001</v>
      </c>
      <c r="C17" s="37" t="str">
        <v>New ranking model version proposed</v>
      </c>
      <c r="D17" s="37" t="str">
        <v>Model &amp; Data Events records the release, affected population, evidence and whether prior conclusions remain reusable.</v>
      </c>
      <c r="E17" s="37" t="str">
        <v>A model/data/configuration change can invalidate earlier assurance evidence.</v>
      </c>
    </row>
    <row r="18" ht="26.399999618530273" hidden="0" customHeight="1">
      <c r="A18" s="37" t="str">
        <v>Alert workflow</v>
      </c>
      <c r="B18" s="37" t="str">
        <v>EX-AML-WF-001</v>
      </c>
      <c r="C18" s="37" t="str">
        <v>Selected lower-priority alert is reviewed and escalated</v>
      </c>
      <c r="D18" s="37" t="str">
        <v>AML Workflow records stage, AI role, reviewer action, rationale, handoff, linked evidence and outcome.</v>
      </c>
      <c r="E18" s="37" t="str">
        <v>Use the specialist register when alert-review workflow detail matters to the assurance conclusion.</v>
      </c>
    </row>
    <row r="19" ht="52.79999923706055" hidden="0" customHeight="1">
      <c r="A19" s="37" t="str">
        <v>Overall decision</v>
      </c>
      <c r="B19" s="37" t="str">
        <v>EX-AML-OD-001</v>
      </c>
      <c r="C19" s="37" t="str">
        <v>Restrict</v>
      </c>
      <c r="D19" s="37" t="str">
        <v>October 2, 2026: AML owner links EX-AML-F-001, E-001/E-002/E-003 and T-001 (all IDs carry EX-AML prefix). Ranking operates only within D-001 restrictions; lookback/retest remain open. Next review October 9 or immediately on failed reconciliation, capacity or material change.</v>
      </c>
      <c r="E19" s="37" t="str">
        <v>Counts support the review; they do not make the decision.</v>
      </c>
    </row>
    <row r="20" ht="39.599998474121094" hidden="0" customHeight="1">
      <c r="A20" s="25" t="str">
        <v>Test / containment evidence</v>
      </c>
      <c r="B20" s="25" t="str">
        <v>EX-AML-E-003</v>
      </c>
      <c r="C20" s="25" t="str">
        <v>Sample execution and containment logs</v>
      </c>
      <c r="D20" s="25" t="str">
        <v>Root: EX-AML-ROOT-B. Retains 120 selected records, independent adjudication, nine exceptions and logs confirming suppression disabled, rerouting and capacity checks. Supports T-001 and HR-001; not derived solely from the queue report.</v>
      </c>
      <c r="E20" s="25" t="str">
        <v>A performed test and verified intervention need their own source evidence; a scope-limited management report cannot establish those results.</v>
      </c>
    </row>
    <row r="21" ht="39.599998474121094" hidden="0" customHeight="1">
      <c r="A21" s="25" t="str">
        <v>Planned closure evidence</v>
      </c>
      <c r="B21" s="25" t="str">
        <v>EX-AML-E-004</v>
      </c>
      <c r="C21" s="25" t="str">
        <v>Retest and lookback results — pending</v>
      </c>
      <c r="D21" s="25" t="str">
        <v>Expected after T-002: failed-path retest, all-310 reconciliation, impact lookback, recovered handling and independent verification. Artifact and results are pending; no claim of completed closure.</v>
      </c>
      <c r="E21" s="25" t="str">
        <v>Enter closure evidence only when available; keep F-001 open until the verifier confirms the correction against the criteria.</v>
      </c>
    </row>
    <row r="22">
      <c r="A22" s="2"/>
      <c r="B22" s="2"/>
      <c r="C22" s="2"/>
      <c r="D22" s="2"/>
      <c r="E22" s="2"/>
    </row>
    <row r="23">
      <c r="A23" s="2"/>
      <c r="B23" s="2"/>
      <c r="C23" s="2"/>
      <c r="D23" s="2"/>
      <c r="E23" s="2"/>
    </row>
    <row r="24">
      <c r="A24" s="2"/>
      <c r="B24" s="2"/>
      <c r="C24" s="2"/>
      <c r="D24" s="2"/>
      <c r="E24" s="2"/>
    </row>
    <row r="25">
      <c r="A25" s="2"/>
      <c r="B25" s="2"/>
      <c r="C25" s="2"/>
      <c r="D25" s="2"/>
      <c r="E25" s="2"/>
    </row>
    <row r="26">
      <c r="A26" s="2"/>
      <c r="B26" s="2"/>
      <c r="C26" s="2"/>
      <c r="D26" s="2"/>
      <c r="E26" s="2"/>
    </row>
    <row r="27">
      <c r="A27" s="2"/>
      <c r="B27" s="2"/>
      <c r="C27" s="2"/>
      <c r="D27" s="2"/>
      <c r="E27" s="2"/>
    </row>
    <row r="28">
      <c r="A28" s="2"/>
      <c r="B28" s="2"/>
      <c r="C28" s="2"/>
      <c r="D28" s="2"/>
      <c r="E28" s="2"/>
    </row>
    <row r="29">
      <c r="A29" s="2"/>
      <c r="B29" s="2"/>
      <c r="C29" s="2"/>
      <c r="D29" s="2"/>
      <c r="E29" s="2"/>
    </row>
    <row r="30">
      <c r="A30" s="2"/>
      <c r="B30" s="2"/>
      <c r="C30" s="2"/>
      <c r="D30" s="2"/>
      <c r="E30" s="2"/>
    </row>
    <row r="31">
      <c r="A31" s="2"/>
      <c r="B31" s="2"/>
      <c r="C31" s="2"/>
      <c r="D31" s="2"/>
      <c r="E31" s="2"/>
    </row>
    <row r="32">
      <c r="A32" s="2"/>
      <c r="B32" s="2"/>
      <c r="C32" s="2"/>
      <c r="D32" s="2"/>
      <c r="E32" s="2"/>
    </row>
    <row r="33">
      <c r="A33" s="2"/>
      <c r="B33" s="2"/>
      <c r="C33" s="2"/>
      <c r="D33" s="2"/>
      <c r="E33" s="2"/>
    </row>
    <row r="34">
      <c r="A34" s="2"/>
      <c r="B34" s="2"/>
      <c r="C34" s="2"/>
      <c r="D34" s="2"/>
      <c r="E34" s="2"/>
    </row>
    <row r="35">
      <c r="A35" s="2"/>
      <c r="B35" s="2"/>
      <c r="C35" s="2"/>
      <c r="D35" s="2"/>
      <c r="E35" s="2"/>
    </row>
    <row r="36">
      <c r="A36" s="2"/>
      <c r="B36" s="2"/>
      <c r="C36" s="2"/>
      <c r="D36" s="2"/>
      <c r="E36" s="2"/>
    </row>
    <row r="37">
      <c r="A37" s="2"/>
      <c r="B37" s="2"/>
      <c r="C37" s="2"/>
      <c r="D37" s="2"/>
      <c r="E37" s="2"/>
    </row>
    <row r="38">
      <c r="A38" s="2"/>
      <c r="B38" s="2"/>
      <c r="C38" s="2"/>
      <c r="D38" s="2"/>
      <c r="E38" s="2"/>
    </row>
    <row r="39">
      <c r="A39" s="2"/>
      <c r="B39" s="2"/>
      <c r="C39" s="2"/>
      <c r="D39" s="2"/>
      <c r="E39" s="2"/>
    </row>
    <row r="40">
      <c r="A40" s="2"/>
      <c r="B40" s="2"/>
      <c r="C40" s="2"/>
      <c r="D40" s="2"/>
      <c r="E40" s="2"/>
    </row>
    <row r="41">
      <c r="A41" s="2"/>
      <c r="B41" s="2"/>
      <c r="C41" s="2"/>
      <c r="D41" s="2"/>
      <c r="E41" s="2"/>
    </row>
    <row r="42">
      <c r="A42" s="2"/>
      <c r="B42" s="2"/>
      <c r="C42" s="2"/>
      <c r="D42" s="2"/>
      <c r="E42" s="2"/>
    </row>
    <row r="43">
      <c r="A43" s="2"/>
      <c r="B43" s="2"/>
      <c r="C43" s="2"/>
      <c r="D43" s="2"/>
      <c r="E43" s="2"/>
    </row>
    <row r="44">
      <c r="A44" s="2"/>
      <c r="B44" s="2"/>
      <c r="C44" s="2"/>
      <c r="D44" s="2"/>
      <c r="E44" s="2"/>
    </row>
    <row r="45">
      <c r="A45" s="2"/>
      <c r="B45" s="2"/>
      <c r="C45" s="2"/>
      <c r="D45" s="2"/>
      <c r="E45" s="2"/>
    </row>
    <row r="46">
      <c r="A46" s="2"/>
      <c r="B46" s="2"/>
      <c r="C46" s="2"/>
      <c r="D46" s="2"/>
      <c r="E46" s="2"/>
    </row>
    <row r="47">
      <c r="A47" s="2"/>
      <c r="B47" s="2"/>
      <c r="C47" s="2"/>
      <c r="D47" s="2"/>
      <c r="E47" s="2"/>
    </row>
    <row r="48">
      <c r="A48" s="2"/>
      <c r="B48" s="2"/>
      <c r="C48" s="2"/>
      <c r="D48" s="2"/>
      <c r="E48" s="2"/>
    </row>
    <row r="49">
      <c r="A49" s="2"/>
      <c r="B49" s="2"/>
      <c r="C49" s="2"/>
      <c r="D49" s="2"/>
      <c r="E49" s="2"/>
    </row>
    <row r="50">
      <c r="A50" s="2"/>
      <c r="B50" s="2"/>
      <c r="C50" s="2"/>
      <c r="D50" s="2"/>
      <c r="E50" s="2"/>
    </row>
    <row r="51">
      <c r="A51" s="2"/>
      <c r="B51" s="2"/>
      <c r="C51" s="2"/>
      <c r="D51" s="2"/>
      <c r="E51" s="2"/>
    </row>
    <row r="52">
      <c r="A52" s="2"/>
      <c r="B52" s="2"/>
      <c r="C52" s="2"/>
      <c r="D52" s="2"/>
      <c r="E52" s="2"/>
    </row>
    <row r="53">
      <c r="A53" s="2"/>
      <c r="B53" s="2"/>
      <c r="C53" s="2"/>
      <c r="D53" s="2"/>
      <c r="E53" s="2"/>
    </row>
    <row r="54">
      <c r="A54" s="2"/>
      <c r="B54" s="2"/>
      <c r="C54" s="2"/>
      <c r="D54" s="2"/>
      <c r="E54" s="2"/>
    </row>
    <row r="55">
      <c r="A55" s="2"/>
      <c r="B55" s="2"/>
      <c r="C55" s="2"/>
      <c r="D55" s="2"/>
      <c r="E55" s="2"/>
    </row>
    <row r="56">
      <c r="A56" s="2"/>
      <c r="B56" s="2"/>
      <c r="C56" s="2"/>
      <c r="D56" s="2"/>
      <c r="E56" s="2"/>
    </row>
    <row r="57">
      <c r="A57" s="2"/>
      <c r="B57" s="2"/>
      <c r="C57" s="2"/>
      <c r="D57" s="2"/>
      <c r="E57" s="2"/>
    </row>
    <row r="58">
      <c r="A58" s="2"/>
      <c r="B58" s="2"/>
      <c r="C58" s="2"/>
      <c r="D58" s="2"/>
      <c r="E58" s="2"/>
    </row>
    <row r="59">
      <c r="A59" s="2"/>
      <c r="B59" s="2"/>
      <c r="C59" s="2"/>
      <c r="D59" s="2"/>
      <c r="E59" s="2"/>
    </row>
    <row r="60">
      <c r="A60" s="2"/>
      <c r="B60" s="2"/>
      <c r="C60" s="2"/>
      <c r="D60" s="2"/>
      <c r="E60" s="2"/>
    </row>
    <row r="61">
      <c r="A61" s="2"/>
      <c r="B61" s="2"/>
      <c r="C61" s="2"/>
      <c r="D61" s="2"/>
      <c r="E61" s="2"/>
    </row>
    <row r="62">
      <c r="A62" s="2"/>
      <c r="B62" s="2"/>
      <c r="C62" s="2"/>
      <c r="D62" s="2"/>
      <c r="E62" s="2"/>
    </row>
    <row r="63">
      <c r="A63" s="2"/>
      <c r="B63" s="2"/>
      <c r="C63" s="2"/>
      <c r="D63" s="2"/>
      <c r="E63" s="2"/>
    </row>
    <row r="64">
      <c r="A64" s="2"/>
      <c r="B64" s="2"/>
      <c r="C64" s="2"/>
      <c r="D64" s="2"/>
      <c r="E64" s="2"/>
    </row>
    <row r="65">
      <c r="A65" s="2"/>
      <c r="B65" s="2"/>
      <c r="C65" s="2"/>
      <c r="D65" s="2"/>
      <c r="E65" s="2"/>
    </row>
    <row r="66">
      <c r="A66" s="2"/>
      <c r="B66" s="2"/>
      <c r="C66" s="2"/>
      <c r="D66" s="2"/>
      <c r="E66" s="2"/>
    </row>
    <row r="67">
      <c r="A67" s="2"/>
      <c r="B67" s="2"/>
      <c r="C67" s="2"/>
      <c r="D67" s="2"/>
      <c r="E67" s="2"/>
    </row>
    <row r="68">
      <c r="A68" s="2"/>
      <c r="B68" s="2"/>
      <c r="C68" s="2"/>
      <c r="D68" s="2"/>
      <c r="E68" s="2"/>
    </row>
    <row r="69">
      <c r="A69" s="2"/>
      <c r="B69" s="2"/>
      <c r="C69" s="2"/>
      <c r="D69" s="2"/>
      <c r="E69" s="2"/>
    </row>
    <row r="70">
      <c r="A70" s="2"/>
      <c r="B70" s="2"/>
      <c r="C70" s="2"/>
      <c r="D70" s="2"/>
      <c r="E70" s="2"/>
    </row>
    <row r="71">
      <c r="A71" s="2"/>
      <c r="B71" s="2"/>
      <c r="C71" s="2"/>
      <c r="D71" s="2"/>
      <c r="E71" s="2"/>
    </row>
    <row r="72">
      <c r="A72" s="2"/>
      <c r="B72" s="2"/>
      <c r="C72" s="2"/>
      <c r="D72" s="2"/>
      <c r="E72" s="2"/>
    </row>
    <row r="73">
      <c r="A73" s="2"/>
      <c r="B73" s="2"/>
      <c r="C73" s="2"/>
      <c r="D73" s="2"/>
      <c r="E73" s="2"/>
    </row>
    <row r="74">
      <c r="A74" s="2"/>
      <c r="B74" s="2"/>
      <c r="C74" s="2"/>
      <c r="D74" s="2"/>
      <c r="E74" s="2"/>
    </row>
    <row r="75">
      <c r="A75" s="2"/>
      <c r="B75" s="2"/>
      <c r="C75" s="2"/>
      <c r="D75" s="2"/>
      <c r="E75" s="2"/>
    </row>
    <row r="76">
      <c r="A76" s="2"/>
      <c r="B76" s="2"/>
      <c r="C76" s="2"/>
      <c r="D76" s="2"/>
      <c r="E76" s="2"/>
    </row>
    <row r="77">
      <c r="A77" s="2"/>
      <c r="B77" s="2"/>
      <c r="C77" s="2"/>
      <c r="D77" s="2"/>
      <c r="E77" s="2"/>
    </row>
    <row r="78">
      <c r="A78" s="2"/>
      <c r="B78" s="2"/>
      <c r="C78" s="2"/>
      <c r="D78" s="2"/>
      <c r="E78" s="2"/>
    </row>
    <row r="79">
      <c r="A79" s="2"/>
      <c r="B79" s="2"/>
      <c r="C79" s="2"/>
      <c r="D79" s="2"/>
      <c r="E79" s="2"/>
    </row>
    <row r="80">
      <c r="A80" s="2"/>
      <c r="B80" s="2"/>
      <c r="C80" s="2"/>
      <c r="D80" s="2"/>
      <c r="E80" s="2"/>
    </row>
    <row r="81">
      <c r="A81" s="2"/>
      <c r="B81" s="2"/>
      <c r="C81" s="2"/>
      <c r="D81" s="2"/>
      <c r="E81" s="2"/>
    </row>
    <row r="82">
      <c r="A82" s="2"/>
      <c r="B82" s="2"/>
      <c r="C82" s="2"/>
      <c r="D82" s="2"/>
      <c r="E82" s="2"/>
    </row>
    <row r="83">
      <c r="A83" s="2"/>
      <c r="B83" s="2"/>
      <c r="C83" s="2"/>
      <c r="D83" s="2"/>
      <c r="E83" s="2"/>
    </row>
    <row r="84">
      <c r="A84" s="2"/>
      <c r="B84" s="2"/>
      <c r="C84" s="2"/>
      <c r="D84" s="2"/>
      <c r="E84" s="2"/>
    </row>
    <row r="85">
      <c r="A85" s="2"/>
      <c r="B85" s="2"/>
      <c r="C85" s="2"/>
      <c r="D85" s="2"/>
      <c r="E85" s="2"/>
    </row>
    <row r="86">
      <c r="A86" s="2"/>
      <c r="B86" s="2"/>
      <c r="C86" s="2"/>
      <c r="D86" s="2"/>
      <c r="E86" s="2"/>
    </row>
    <row r="87">
      <c r="A87" s="2"/>
      <c r="B87" s="2"/>
      <c r="C87" s="2"/>
      <c r="D87" s="2"/>
      <c r="E87" s="2"/>
    </row>
    <row r="88">
      <c r="A88" s="2"/>
      <c r="B88" s="2"/>
      <c r="C88" s="2"/>
      <c r="D88" s="2"/>
      <c r="E88" s="2"/>
    </row>
    <row r="89">
      <c r="A89" s="2"/>
      <c r="B89" s="2"/>
      <c r="C89" s="2"/>
      <c r="D89" s="2"/>
      <c r="E89" s="2"/>
    </row>
    <row r="90">
      <c r="A90" s="2"/>
      <c r="B90" s="2"/>
      <c r="C90" s="2"/>
      <c r="D90" s="2"/>
      <c r="E90" s="2"/>
    </row>
    <row r="91">
      <c r="A91" s="2"/>
      <c r="B91" s="2"/>
      <c r="C91" s="2"/>
      <c r="D91" s="2"/>
      <c r="E91" s="2"/>
    </row>
    <row r="92">
      <c r="A92" s="2"/>
      <c r="B92" s="2"/>
      <c r="C92" s="2"/>
      <c r="D92" s="2"/>
      <c r="E92" s="2"/>
    </row>
    <row r="93">
      <c r="A93" s="2"/>
      <c r="B93" s="2"/>
      <c r="C93" s="2"/>
      <c r="D93" s="2"/>
      <c r="E93" s="2"/>
    </row>
    <row r="94">
      <c r="A94" s="2"/>
      <c r="B94" s="2"/>
      <c r="C94" s="2"/>
      <c r="D94" s="2"/>
      <c r="E94" s="2"/>
    </row>
    <row r="95">
      <c r="A95" s="2"/>
      <c r="B95" s="2"/>
      <c r="C95" s="2"/>
      <c r="D95" s="2"/>
      <c r="E95" s="2"/>
    </row>
    <row r="96">
      <c r="A96" s="2"/>
      <c r="B96" s="2"/>
      <c r="C96" s="2"/>
      <c r="D96" s="2"/>
      <c r="E96" s="2"/>
    </row>
    <row r="97">
      <c r="A97" s="2"/>
      <c r="B97" s="2"/>
      <c r="C97" s="2"/>
      <c r="D97" s="2"/>
      <c r="E97" s="2"/>
    </row>
    <row r="98">
      <c r="A98" s="2"/>
      <c r="B98" s="2"/>
      <c r="C98" s="2"/>
      <c r="D98" s="2"/>
      <c r="E98" s="2"/>
    </row>
    <row r="99">
      <c r="A99" s="2"/>
      <c r="B99" s="2"/>
      <c r="C99" s="2"/>
      <c r="D99" s="2"/>
      <c r="E99" s="2"/>
    </row>
    <row r="100">
      <c r="A100" s="2"/>
      <c r="B100" s="2"/>
      <c r="C100" s="2"/>
      <c r="D100" s="2"/>
      <c r="E100" s="2"/>
    </row>
    <row r="101">
      <c r="A101" s="2"/>
      <c r="B101" s="2"/>
      <c r="C101" s="2"/>
      <c r="D101" s="2"/>
      <c r="E101" s="2"/>
    </row>
    <row r="102">
      <c r="A102" s="2"/>
      <c r="B102" s="2"/>
      <c r="C102" s="2"/>
      <c r="D102" s="2"/>
      <c r="E102" s="2"/>
    </row>
    <row r="103">
      <c r="A103" s="2"/>
      <c r="B103" s="2"/>
      <c r="C103" s="2"/>
      <c r="D103" s="2"/>
      <c r="E103" s="2"/>
    </row>
    <row r="104">
      <c r="A104" s="2"/>
      <c r="B104" s="2"/>
      <c r="C104" s="2"/>
      <c r="D104" s="2"/>
      <c r="E104" s="2"/>
    </row>
    <row r="105">
      <c r="A105" s="2"/>
      <c r="B105" s="2"/>
      <c r="C105" s="2"/>
      <c r="D105" s="2"/>
      <c r="E105" s="2"/>
    </row>
  </sheetData>
  <mergeCells>
    <mergeCell ref="A1:E1"/>
    <mergeCell ref="A2:E2"/>
  </mergeCells>
  <hyperlinks>
    <hyperlink ref="A3" location="'Start Here'!A1"/>
  </hyperlinks>
  <pageMargins left="0.7" right="0.7" top="0.75" bottom="0.75" header="0.3" footer="0.3"/>
  <tableParts count="1">
    <tablePart r:id="R592c1ee2a83a404e"/>
  </tableParts>
</worksheet>
</file>

<file path=xl/worksheets/sheet14.xml><?xml version="1.0" encoding="utf-8"?>
<worksheet xmlns="http://schemas.openxmlformats.org/spreadsheetml/2006/main" xmlns:r="http://schemas.openxmlformats.org/officeDocument/2006/relationships">
  <sheetPr>
    <tabColor rgb="FFCBD5E1"/>
  </sheetPr>
  <sheetViews>
    <sheetView showGridLines="0" workbookViewId="0" zoomScale="100"/>
  </sheetViews>
  <sheetFormatPr defaultRowHeight="15"/>
  <cols>
    <col min="1" max="1" width="18" hidden="0" customWidth="1"/>
    <col min="2" max="2" width="55" hidden="0" customWidth="1"/>
    <col min="3" max="3" width="80" hidden="0" customWidth="1"/>
    <col min="4" max="4" width="70" hidden="0" customWidth="1"/>
  </cols>
  <sheetData>
    <row r="1" ht="32" customHeight="1">
      <c r="A1" s="3" t="str">
        <v>Sources and method</v>
      </c>
      <c r="B1" s="63"/>
      <c r="C1" s="63"/>
      <c r="D1" s="63"/>
    </row>
    <row r="2" ht="48" customHeight="1">
      <c r="A2" s="64" t="str">
        <v>Primary regulatory/framework sources checked October 2, 2026. InfoSecured’s practical synthesis supports bounded AML AI reviews; select applicable criteria before testing.</v>
      </c>
      <c r="B2" s="25"/>
      <c r="C2" s="25"/>
      <c r="D2" s="25"/>
    </row>
    <row r="3" ht="32" customHeight="1">
      <c r="A3" s="5" t="str">
        <v>Start Here</v>
      </c>
      <c r="B3" s="2"/>
      <c r="C3" s="2"/>
      <c r="D3" s="2"/>
    </row>
    <row r="4">
      <c r="A4" s="2"/>
      <c r="B4" s="2"/>
      <c r="C4" s="2"/>
      <c r="D4" s="2"/>
    </row>
    <row r="5" ht="32" customHeight="1">
      <c r="A5" s="7" t="str">
        <v>Source ID</v>
      </c>
      <c r="B5" s="7" t="str">
        <v>Source / version</v>
      </c>
      <c r="C5" s="7" t="str">
        <v>Design role and scope</v>
      </c>
      <c r="D5" s="7" t="str">
        <v>URL</v>
      </c>
    </row>
    <row r="6" ht="39.599998474121094" hidden="0" customHeight="1">
      <c r="A6" s="25" t="str">
        <v>SRC-01</v>
      </c>
      <c r="B6" s="25" t="str">
        <v>FFIEC BSA/AML Manual — Suspicious Activity Reporting (current page; accessed 2026-10-02)</v>
      </c>
      <c r="C6" s="25" t="str">
        <v>U.S. bank monitoring/alert-process context. The SAR section flags that newer 2021/2025 FAQs govern selected topics; read those clarifications before applying older text. Not a complete AML program checklist.</v>
      </c>
      <c r="D6" s="25" t="str">
        <v>https://bsaaml.ffiec.gov/manual/AssessingComplianceWithBSARegulatoryRequirements/04</v>
      </c>
    </row>
    <row r="7" ht="26.399999618530273" hidden="0" customHeight="1">
      <c r="A7" s="25" t="str">
        <v>SRC-02</v>
      </c>
      <c r="B7" s="25" t="str">
        <v>FFIEC BSA/AML Manual — Suspicious Activity Reporting Examination Procedures (accessed 2026-10-02)</v>
      </c>
      <c r="C7" s="25" t="str">
        <v>Process mapping, monitoring-system review, filtering criteria, alert management, staffing, documentation and testing prompts.</v>
      </c>
      <c r="D7" s="25" t="str">
        <v>https://bsaaml.ffiec.gov/manual/AssessingComplianceWithBSARegulatoryRequirements/04_ep</v>
      </c>
    </row>
    <row r="8" ht="26.399999618530273" hidden="0" customHeight="1">
      <c r="A8" s="25" t="str">
        <v>SRC-03</v>
      </c>
      <c r="B8" s="25" t="str">
        <v>FFIEC BSA/AML Manual — Appendix S: Key Suspicious Activity Monitoring Components</v>
      </c>
      <c r="C8" s="25" t="str">
        <v>End-to-end monitoring components used to structure workflow and handoff questions.</v>
      </c>
      <c r="D8" s="25" t="str">
        <v>https://bsaaml.ffiec.gov/manual/Appendices/20</v>
      </c>
    </row>
    <row r="9" ht="52.79999923706055" hidden="0" customHeight="1">
      <c r="A9" s="25" t="str">
        <v>SRC-04</v>
      </c>
      <c r="B9" s="25" t="str">
        <v>FinCEN / federal banking agencies — SAR Requirements FAQs, issued October 9, 2025</v>
      </c>
      <c r="C9" s="25" t="str">
        <v>U.S. institutions covered by SAR rules. Q2–3 clarify that separate continuing-activity reviews and the suggested 90/120-day approach are not mandatory. Q4: no BSA requirement or expectation for non-filing documentation; any chosen documentation is proportionate to risk-based internal policy.</v>
      </c>
      <c r="D9" s="25" t="str">
        <v>https://www.fincen.gov/resources/statutes-regulations/guidance/frequently-asked-questions-regarding-suspicious-activity</v>
      </c>
    </row>
    <row r="10" ht="66" hidden="0" customHeight="1">
      <c r="A10" s="25" t="str">
        <v>SRC-05</v>
      </c>
      <c r="B10" s="25" t="str">
        <v>OCC Bulletin 2026-13 / interagency Model Risk Management Guidance, April 17, 2026</v>
      </c>
      <c r="C10" s="25" t="str">
        <v>Current, nonbinding guidance; rescinds OCC 2011-12 and 2021-19. Covers traditional statistical/quantitative and non-generative, non-agentic AI models; excludes simple arithmetic and deterministic rules lacking statistical/economic/financial theory, plus GenAI/agentic AI. Most relevant above $30bn; some smaller banks with significant model exposure. Legal obligations still apply.</v>
      </c>
      <c r="D10" s="25" t="str">
        <v>https://www.occ.treas.gov/news-issuances/bulletins/2026/bulletin-2026-13.html</v>
      </c>
    </row>
    <row r="11" ht="39.599998474121094" hidden="0" customHeight="1">
      <c r="A11" s="25" t="str">
        <v>SRC-06</v>
      </c>
      <c r="B11" s="25" t="str">
        <v>BCBS 239 (January 2013); implementation newsletter (January 6, 2026)</v>
      </c>
      <c r="C11" s="25" t="str">
        <v>Bank risk-data governance principles, initially for systemically important banks; wider applicability depends on national supervision. The 2026 newsletter is informational and creates no new supervisory expectations. Adapt data-quality/lineage ideas to AML; neither is an AML AI standard.</v>
      </c>
      <c r="D11" s="25" t="str">
        <v>https://www.bis.org/publications/implementation-principles-effective-risk-data-aggregation-and-risk-reporting-bcbs-239-principles</v>
      </c>
    </row>
    <row r="12" ht="39.599998474121094" hidden="0" customHeight="1">
      <c r="A12" s="25" t="str">
        <v>SRC-07</v>
      </c>
      <c r="B12" s="25" t="str">
        <v>NIST AI Risk Management Framework 1.0 (2023)</v>
      </c>
      <c r="C12" s="25" t="str">
        <v>Voluntary AI lifecycle framework for system context, accountability, measurement, monitoring and change. Apply alongside binding requirements and institutional policies; it does not certify AML compliance.</v>
      </c>
      <c r="D12" s="25" t="str">
        <v>https://airc.nist.gov/airmf-resources/airmf/5-sec-core/</v>
      </c>
    </row>
    <row r="13" ht="39.599998474121094" hidden="0" customHeight="1">
      <c r="A13" s="25" t="str">
        <v>SRC-08</v>
      </c>
      <c r="B13" s="25" t="str">
        <v>NIST Generative AI Profile, AI 600-1 (2024)</v>
      </c>
      <c r="C13" s="25" t="str">
        <v>Voluntary GenAI risk profile: confabulation, data privacy, prompt injection, human overreliance and component risks. Supports applicable grounding/security tests; not a mandate for non-GenAI workflows.</v>
      </c>
      <c r="D13" s="25" t="str">
        <v>https://nvlpubs.nist.gov/nistpubs/ai/NIST.AI.600-1.pdf</v>
      </c>
    </row>
    <row r="14" ht="15" hidden="0" customHeight="1">
      <c r="A14" s="25" t="str">
        <v>SRC-09</v>
      </c>
      <c r="B14" s="25" t="str">
        <v>GAO AI Accountability Framework, GAO-21-519SP (2021)</v>
      </c>
      <c r="C14" s="25" t="str">
        <v>Governance, data, performance and monitoring questions; audit-oriented evidence prompts.</v>
      </c>
      <c r="D14" s="25" t="str">
        <v>https://www.gao.gov/products/gao-21-519sp</v>
      </c>
    </row>
    <row r="15" ht="26.399999618530273" hidden="0" customHeight="1">
      <c r="A15" s="25" t="str">
        <v>SRC-10</v>
      </c>
      <c r="B15" s="25" t="str">
        <v>UK DSIT — Introduction to AI Assurance (2024)</v>
      </c>
      <c r="C15" s="25" t="str">
        <v>General assurance framing: evaluating and communicating evidence about claims.</v>
      </c>
      <c r="D15" s="25" t="str">
        <v>https://www.gov.uk/government/publications/introduction-to-ai-assurance/introduction-to-ai-assurance</v>
      </c>
    </row>
    <row r="16" ht="26.399999618530273" hidden="0" customHeight="1">
      <c r="A16" s="25" t="str">
        <v>SRC-11</v>
      </c>
      <c r="B16" s="25" t="str">
        <v>Oztas et al. (2024), Transaction monitoring in anti-money laundering</v>
      </c>
      <c r="C16" s="25" t="str">
        <v>Qualitative AML practitioner context: false positives, explainability, flexibility, workload and adoption considerations. Eight specialists; findings are not universal requirements.</v>
      </c>
      <c r="D16" s="25" t="str">
        <v>https://doi.org/10.1016/j.future.2024.05.027</v>
      </c>
    </row>
    <row r="17" ht="26.399999618530273" hidden="0" customHeight="1">
      <c r="A17" s="25" t="str">
        <v>SRC-12</v>
      </c>
      <c r="B17" s="25" t="str">
        <v>Königstorfer &amp; Thalmann (2022), AI Documentation: A path to accountability</v>
      </c>
      <c r="C17" s="25" t="str">
        <v>AI-specific documentation as audit evidence and regulated-use context. Exploratory qualitative research, not an AML standard.</v>
      </c>
      <c r="D17" s="25" t="str">
        <v>https://doi.org/10.1016/j.jrt.2022.100043</v>
      </c>
    </row>
    <row r="18" ht="30" customHeight="1">
      <c r="A18" s="7"/>
      <c r="B18" s="7"/>
      <c r="C18" s="2"/>
      <c r="D18" s="2"/>
    </row>
    <row r="19" ht="145" customHeight="1">
      <c r="A19" s="25" t="str">
        <v>Method topic</v>
      </c>
      <c r="B19" s="25" t="str">
        <v>How to apply it</v>
      </c>
      <c r="C19" s="2"/>
      <c r="D19" s="2"/>
    </row>
    <row r="20" ht="52.79999923706055" hidden="0" customHeight="1">
      <c r="A20" s="25" t="str">
        <v>Assurance method</v>
      </c>
      <c r="B20" s="25" t="str">
        <v>State a bounded claim for a defined AML workflow, population, version and period. Select applicable criteria, examine evidence and tests, record human review, then make an authorized decision with explicit limits.</v>
      </c>
      <c r="C20" s="2"/>
      <c r="D20" s="2"/>
    </row>
    <row r="21" ht="52.79999923706055" hidden="0" customHeight="1">
      <c r="A21" s="25" t="str">
        <v>AML decision boundary</v>
      </c>
      <c r="B21" s="25" t="str">
        <v>The workbook can structure evidence around monitoring and alert-review processes. It does not make a SAR filing or non-filing decision, establish BSA/AML compliance, or replace authorized institution processes.</v>
      </c>
      <c r="C21" s="2"/>
      <c r="D21" s="2"/>
    </row>
    <row r="22" ht="39.599998474121094" hidden="0" customHeight="1">
      <c r="A22" s="25" t="str">
        <v>Evidence judgment</v>
      </c>
      <c r="B22" s="25" t="str">
        <v>Supports, Partly supports, Contradicts and Unclear describe what the reviewed evidence establishes against the selected claim and criteria. Explain the reason and remaining limits.</v>
      </c>
      <c r="C22" s="2"/>
      <c r="D22" s="2"/>
    </row>
    <row r="23" ht="39.599998474121094" hidden="0" customHeight="1">
      <c r="A23" s="25" t="str">
        <v>Evidence roots</v>
      </c>
      <c r="B23" s="25" t="str">
        <v>Record the underlying data, test or assessment behind derived reports. Multiple documents that reuse the same root should not be treated automatically as independent corroboration.</v>
      </c>
      <c r="C23" s="2"/>
      <c r="D23" s="2"/>
    </row>
    <row r="24" ht="66" hidden="0" customHeight="1">
      <c r="A24" s="25" t="str">
        <v>Sampling and labels</v>
      </c>
      <c r="B24" s="25" t="str">
        <v>Specify sample frame, size, selection, segments and exclusions. Test missed/suppressed activity as relevant. Distinguish analyst/SAR process labels from proof of illicit activity; state label delay, missingness, selection bias and uncertainty. An alert-only sample cannot establish population-wide recall.</v>
      </c>
      <c r="C24" s="2"/>
      <c r="D24" s="2"/>
    </row>
    <row r="25" ht="39.599998474121094" hidden="0" customHeight="1">
      <c r="A25" s="25" t="str">
        <v>Human oversight</v>
      </c>
      <c r="B25" s="25" t="str">
        <v>Record what the reviewer saw, authority available, action taken and verified downstream effect. Presence of a human step alone does not establish effective oversight.</v>
      </c>
      <c r="C25" s="2"/>
      <c r="D25" s="2"/>
    </row>
    <row r="26" ht="39.599998474121094" hidden="0" customHeight="1">
      <c r="A26" s="25" t="str">
        <v>Change and reuse</v>
      </c>
      <c r="B26" s="25" t="str">
        <v>Model, rule, threshold, data, vendor, queue or workflow changes can invalidate prior evidence. Reuse earlier work only after checking scope and evidence roots.</v>
      </c>
      <c r="C26" s="2"/>
      <c r="D26" s="2"/>
    </row>
    <row r="27" ht="52.79999923706055" hidden="0" customHeight="1">
      <c r="A27" s="25" t="str">
        <v>Decisions</v>
      </c>
      <c r="B27" s="25" t="str">
        <v>Proceed, Proceed with conditions, Restrict, Defer or Decline are authorized governance decisions in this workbook. Record the basis, conditions, linked evidence/tests/findings and reassessment triggers.</v>
      </c>
      <c r="C27" s="2"/>
      <c r="D27" s="2"/>
    </row>
    <row r="28" ht="66" hidden="0" customHeight="1">
      <c r="A28" s="25" t="str">
        <v>Sensitive records</v>
      </c>
      <c r="B28" s="25" t="str">
        <v>Use controlled references and approved repositories; restrict access, exports and provider routes. Protect customer and SAR confidentiality, including information revealing filing. Retention varies by record type and applicable law/policy. Use fictional/de-identified data for external demonstrations.</v>
      </c>
      <c r="C28" s="2"/>
      <c r="D28" s="2"/>
    </row>
    <row r="29" ht="92.4000015258789" hidden="0" customHeight="1">
      <c r="A29" s="25" t="str">
        <v>Migration from v0.2</v>
      </c>
      <c r="B29" s="25" t="str">
        <v>Preserve v0.2 as a historical prototype. Map Pack_Profile/System_Use_Case/Monitoring_Method_Context to Review Brief; Alert_Review_Escalation and Reviewer_Handoff to AML Workflow/Human Oversight; data/model/event sheets to Model &amp; Data Events plus Evidence/Tests; Evidence_Source_Notes to Evidence; Consistency_Checks to record-check formulas and Review Summary.</v>
      </c>
      <c r="C29" s="2"/>
      <c r="D29" s="2"/>
    </row>
    <row r="30" ht="39.599998474121094" hidden="0" customHeight="1">
      <c r="A30" s="25" t="str">
        <v>Release</v>
      </c>
      <c r="B30" s="25" t="str">
        <v>Version 1.1; October 2, 2026. Based on Review Kit v2.2.1 with AML prompts, specialist workflow/change records and revised field guidance.</v>
      </c>
      <c r="C30" s="2"/>
      <c r="D30" s="2"/>
    </row>
    <row r="31" ht="79.19999694824219" hidden="0" customHeight="1">
      <c r="A31" s="25" t="str">
        <v>Jurisdiction and source hierarchy</v>
      </c>
      <c r="B31" s="25" t="str">
        <v>The AML regulatory references primarily address U.S. institutions; thresholds, deadlines and obligations depend on entity type and jurisdiction. Record binding rules separately from internal policy and voluntary guidance. Resolve older manual language using current authoritative clarification; this pack does not assert all-source compliance.</v>
      </c>
      <c r="C31" s="2"/>
      <c r="D31" s="2"/>
    </row>
    <row r="32" ht="66" hidden="0" customHeight="1">
      <c r="A32" s="25" t="str">
        <v>Interpreting performance</v>
      </c>
      <c r="B32" s="25" t="str">
        <v>Define each denominator, period, cohort and label. Alert-to-case or SAR conversion is operational yield, not detection accuracy. Compare a baseline at fixed review capacity; use independent review of selected missed activity, risk segments and label maturity to challenge favorable averages.</v>
      </c>
      <c r="C32" s="2"/>
      <c r="D32" s="2"/>
    </row>
    <row r="33" ht="79.19999694824219" hidden="0" customHeight="1">
      <c r="A33" s="25" t="str">
        <v>Operational and filing timing</v>
      </c>
      <c r="B33" s="25" t="str">
        <v>Workbook action deadlines are assurance/remediation dates, not SAR filing clocks. Record applicable timing criteria and the responsible case-system owner separately; an alert timestamp is not automatically initial detection under the SAR rule. Temporary controls require accountable ownership, capacity, scope and a review date.</v>
      </c>
      <c r="C33" s="2"/>
      <c r="D33" s="2"/>
    </row>
    <row r="34" ht="39.599998474121094" hidden="0" customHeight="1">
      <c r="A34" s="25" t="str">
        <v>Version history</v>
      </c>
      <c r="B34" s="25" t="str">
        <v>v0.2: historical research prototype. v1.0 DRAFT: original supplied draft. Earlier v1.0 final: withdrawn after an Excel recovery warning. v1.1 supersedes that file.</v>
      </c>
      <c r="C34" s="2"/>
      <c r="D34" s="2"/>
    </row>
    <row r="35">
      <c r="A35" s="2"/>
      <c r="B35" s="2"/>
      <c r="C35" s="2"/>
      <c r="D35" s="2"/>
    </row>
    <row r="36">
      <c r="A36" s="2"/>
      <c r="B36" s="2"/>
      <c r="C36" s="2"/>
      <c r="D36" s="2"/>
    </row>
    <row r="37">
      <c r="A37" s="2"/>
      <c r="B37" s="2"/>
      <c r="C37" s="2"/>
      <c r="D37" s="2"/>
    </row>
    <row r="38">
      <c r="A38" s="2"/>
      <c r="B38" s="2"/>
      <c r="C38" s="2"/>
      <c r="D38" s="2"/>
    </row>
    <row r="39">
      <c r="A39" s="2"/>
      <c r="B39" s="2"/>
      <c r="C39" s="2"/>
      <c r="D39" s="2"/>
    </row>
    <row r="40">
      <c r="A40" s="2"/>
      <c r="B40" s="2"/>
      <c r="C40" s="2"/>
      <c r="D40" s="2"/>
    </row>
    <row r="41">
      <c r="A41" s="2"/>
      <c r="B41" s="2"/>
      <c r="C41" s="2"/>
      <c r="D41" s="2"/>
    </row>
    <row r="42">
      <c r="A42" s="2"/>
      <c r="B42" s="2"/>
      <c r="C42" s="2"/>
      <c r="D42" s="2"/>
    </row>
    <row r="43">
      <c r="A43" s="2"/>
      <c r="B43" s="2"/>
      <c r="C43" s="2"/>
      <c r="D43" s="2"/>
    </row>
    <row r="44">
      <c r="A44" s="2"/>
      <c r="B44" s="2"/>
      <c r="C44" s="2"/>
      <c r="D44" s="2"/>
    </row>
    <row r="45">
      <c r="A45" s="2"/>
      <c r="B45" s="2"/>
      <c r="C45" s="2"/>
      <c r="D45" s="2"/>
    </row>
    <row r="46">
      <c r="A46" s="2"/>
      <c r="B46" s="2"/>
      <c r="C46" s="2"/>
      <c r="D46" s="2"/>
    </row>
    <row r="47">
      <c r="A47" s="2"/>
      <c r="B47" s="2"/>
      <c r="C47" s="2"/>
      <c r="D47" s="2"/>
    </row>
    <row r="48">
      <c r="A48" s="2"/>
      <c r="B48" s="2"/>
      <c r="C48" s="2"/>
      <c r="D48" s="2"/>
    </row>
    <row r="49">
      <c r="A49" s="2"/>
      <c r="B49" s="2"/>
      <c r="C49" s="2"/>
      <c r="D49" s="2"/>
    </row>
    <row r="50">
      <c r="A50" s="2"/>
      <c r="B50" s="2"/>
      <c r="C50" s="2"/>
      <c r="D50" s="2"/>
    </row>
    <row r="51">
      <c r="A51" s="2"/>
      <c r="B51" s="2"/>
      <c r="C51" s="2"/>
      <c r="D51" s="2"/>
    </row>
    <row r="52">
      <c r="A52" s="2"/>
      <c r="B52" s="2"/>
      <c r="C52" s="2"/>
      <c r="D52" s="2"/>
    </row>
    <row r="53">
      <c r="A53" s="2"/>
      <c r="B53" s="2"/>
      <c r="C53" s="2"/>
      <c r="D53" s="2"/>
    </row>
    <row r="54">
      <c r="A54" s="2"/>
      <c r="B54" s="2"/>
      <c r="C54" s="2"/>
      <c r="D54" s="2"/>
    </row>
    <row r="55">
      <c r="A55" s="2"/>
      <c r="B55" s="2"/>
      <c r="C55" s="2"/>
      <c r="D55" s="2"/>
    </row>
    <row r="56">
      <c r="A56" s="2"/>
      <c r="B56" s="2"/>
      <c r="C56" s="2"/>
      <c r="D56" s="2"/>
    </row>
    <row r="57">
      <c r="A57" s="2"/>
      <c r="B57" s="2"/>
      <c r="C57" s="2"/>
      <c r="D57" s="2"/>
    </row>
    <row r="58">
      <c r="A58" s="2"/>
      <c r="B58" s="2"/>
      <c r="C58" s="2"/>
      <c r="D58" s="2"/>
    </row>
    <row r="59">
      <c r="A59" s="2"/>
      <c r="B59" s="2"/>
      <c r="C59" s="2"/>
      <c r="D59" s="2"/>
    </row>
    <row r="60">
      <c r="A60" s="2"/>
      <c r="B60" s="2"/>
      <c r="C60" s="2"/>
      <c r="D60" s="2"/>
    </row>
    <row r="61">
      <c r="A61" s="2"/>
      <c r="B61" s="2"/>
      <c r="C61" s="2"/>
      <c r="D61" s="2"/>
    </row>
    <row r="62">
      <c r="A62" s="2"/>
      <c r="B62" s="2"/>
      <c r="C62" s="2"/>
      <c r="D62" s="2"/>
    </row>
    <row r="63">
      <c r="A63" s="2"/>
      <c r="B63" s="2"/>
      <c r="C63" s="2"/>
      <c r="D63" s="2"/>
    </row>
    <row r="64">
      <c r="A64" s="2"/>
      <c r="B64" s="2"/>
      <c r="C64" s="2"/>
      <c r="D64" s="2"/>
    </row>
    <row r="65">
      <c r="A65" s="2"/>
      <c r="B65" s="2"/>
      <c r="C65" s="2"/>
      <c r="D65" s="2"/>
    </row>
    <row r="66">
      <c r="A66" s="2"/>
      <c r="B66" s="2"/>
      <c r="C66" s="2"/>
      <c r="D66" s="2"/>
    </row>
    <row r="67">
      <c r="A67" s="2"/>
      <c r="B67" s="2"/>
      <c r="C67" s="2"/>
      <c r="D67" s="2"/>
    </row>
    <row r="68">
      <c r="A68" s="2"/>
      <c r="B68" s="2"/>
      <c r="C68" s="2"/>
      <c r="D68" s="2"/>
    </row>
    <row r="69">
      <c r="A69" s="2"/>
      <c r="B69" s="2"/>
      <c r="C69" s="2"/>
      <c r="D69" s="2"/>
    </row>
    <row r="70">
      <c r="A70" s="2"/>
      <c r="B70" s="2"/>
      <c r="C70" s="2"/>
      <c r="D70" s="2"/>
    </row>
    <row r="71">
      <c r="A71" s="2"/>
      <c r="B71" s="2"/>
      <c r="C71" s="2"/>
      <c r="D71" s="2"/>
    </row>
    <row r="72">
      <c r="A72" s="2"/>
      <c r="B72" s="2"/>
      <c r="C72" s="2"/>
      <c r="D72" s="2"/>
    </row>
    <row r="73">
      <c r="A73" s="2"/>
      <c r="B73" s="2"/>
      <c r="C73" s="2"/>
      <c r="D73" s="2"/>
    </row>
    <row r="74">
      <c r="A74" s="2"/>
      <c r="B74" s="2"/>
      <c r="C74" s="2"/>
      <c r="D74" s="2"/>
    </row>
    <row r="75">
      <c r="A75" s="2"/>
      <c r="B75" s="2"/>
      <c r="C75" s="2"/>
      <c r="D75" s="2"/>
    </row>
    <row r="76">
      <c r="A76" s="2"/>
      <c r="B76" s="2"/>
      <c r="C76" s="2"/>
      <c r="D76" s="2"/>
    </row>
    <row r="77">
      <c r="A77" s="2"/>
      <c r="B77" s="2"/>
      <c r="C77" s="2"/>
      <c r="D77" s="2"/>
    </row>
    <row r="78">
      <c r="A78" s="2"/>
      <c r="B78" s="2"/>
      <c r="C78" s="2"/>
      <c r="D78" s="2"/>
    </row>
    <row r="79">
      <c r="A79" s="2"/>
      <c r="B79" s="2"/>
      <c r="C79" s="2"/>
      <c r="D79" s="2"/>
    </row>
    <row r="80">
      <c r="A80" s="2"/>
      <c r="B80" s="2"/>
      <c r="C80" s="2"/>
      <c r="D80" s="2"/>
    </row>
    <row r="81">
      <c r="A81" s="2"/>
      <c r="B81" s="2"/>
      <c r="C81" s="2"/>
      <c r="D81" s="2"/>
    </row>
    <row r="82">
      <c r="A82" s="2"/>
      <c r="B82" s="2"/>
      <c r="C82" s="2"/>
      <c r="D82" s="2"/>
    </row>
    <row r="83">
      <c r="A83" s="2"/>
      <c r="B83" s="2"/>
      <c r="C83" s="2"/>
      <c r="D83" s="2"/>
    </row>
    <row r="84">
      <c r="A84" s="2"/>
      <c r="B84" s="2"/>
      <c r="C84" s="2"/>
      <c r="D84" s="2"/>
    </row>
    <row r="85">
      <c r="A85" s="2"/>
      <c r="B85" s="2"/>
      <c r="C85" s="2"/>
      <c r="D85" s="2"/>
    </row>
    <row r="86">
      <c r="A86" s="2"/>
      <c r="B86" s="2"/>
      <c r="C86" s="2"/>
      <c r="D86" s="2"/>
    </row>
    <row r="87">
      <c r="A87" s="2"/>
      <c r="B87" s="2"/>
      <c r="C87" s="2"/>
      <c r="D87" s="2"/>
    </row>
    <row r="88">
      <c r="A88" s="2"/>
      <c r="B88" s="2"/>
      <c r="C88" s="2"/>
      <c r="D88" s="2"/>
    </row>
    <row r="89">
      <c r="A89" s="2"/>
      <c r="B89" s="2"/>
      <c r="C89" s="2"/>
      <c r="D89" s="2"/>
    </row>
    <row r="90">
      <c r="A90" s="2"/>
      <c r="B90" s="2"/>
      <c r="C90" s="2"/>
      <c r="D90" s="2"/>
    </row>
    <row r="91">
      <c r="A91" s="2"/>
      <c r="B91" s="2"/>
      <c r="C91" s="2"/>
      <c r="D91" s="2"/>
    </row>
    <row r="92">
      <c r="A92" s="2"/>
      <c r="B92" s="2"/>
      <c r="C92" s="2"/>
      <c r="D92" s="2"/>
    </row>
    <row r="93">
      <c r="A93" s="2"/>
      <c r="B93" s="2"/>
      <c r="C93" s="2"/>
      <c r="D93" s="2"/>
    </row>
    <row r="94">
      <c r="A94" s="2"/>
      <c r="B94" s="2"/>
      <c r="C94" s="2"/>
      <c r="D94" s="2"/>
    </row>
    <row r="95">
      <c r="A95" s="2"/>
      <c r="B95" s="2"/>
      <c r="C95" s="2"/>
      <c r="D95" s="2"/>
    </row>
    <row r="96">
      <c r="A96" s="2"/>
      <c r="B96" s="2"/>
      <c r="C96" s="2"/>
      <c r="D96" s="2"/>
    </row>
    <row r="97">
      <c r="A97" s="2"/>
      <c r="B97" s="2"/>
      <c r="C97" s="2"/>
      <c r="D97" s="2"/>
    </row>
    <row r="98">
      <c r="A98" s="2"/>
      <c r="B98" s="2"/>
      <c r="C98" s="2"/>
      <c r="D98" s="2"/>
    </row>
    <row r="99">
      <c r="A99" s="2"/>
      <c r="B99" s="2"/>
      <c r="C99" s="2"/>
      <c r="D99" s="2"/>
    </row>
    <row r="100">
      <c r="A100" s="2"/>
      <c r="B100" s="2"/>
      <c r="C100" s="2"/>
      <c r="D100" s="2"/>
    </row>
    <row r="101">
      <c r="A101" s="2"/>
      <c r="B101" s="2"/>
      <c r="C101" s="2"/>
      <c r="D101" s="2"/>
    </row>
    <row r="102">
      <c r="A102" s="2"/>
      <c r="B102" s="2"/>
      <c r="C102" s="2"/>
      <c r="D102" s="2"/>
    </row>
    <row r="103">
      <c r="A103" s="2"/>
      <c r="B103" s="2"/>
      <c r="C103" s="2"/>
      <c r="D103" s="2"/>
    </row>
    <row r="104">
      <c r="A104" s="2"/>
      <c r="B104" s="2"/>
      <c r="C104" s="2"/>
      <c r="D104" s="2"/>
    </row>
    <row r="105">
      <c r="A105" s="2"/>
      <c r="B105" s="2"/>
      <c r="C105" s="2"/>
      <c r="D105" s="2"/>
    </row>
  </sheetData>
  <mergeCells>
    <mergeCell ref="A1:D1"/>
    <mergeCell ref="A2:D2"/>
  </mergeCells>
  <hyperlinks>
    <hyperlink ref="A3" location="'Start Here'!A1"/>
    <hyperlink ref="D6" r:id="rIdAMLSource11"/>
    <hyperlink ref="D7" r:id="rIdAMLSource12"/>
    <hyperlink ref="D8" r:id="rIdAMLSource13"/>
    <hyperlink ref="D9" r:id="rIdAMLSource14"/>
    <hyperlink ref="D10" r:id="rIdAMLSource15"/>
    <hyperlink ref="D11" r:id="rIdAMLSource16"/>
    <hyperlink ref="D12" r:id="rIdAMLSource17"/>
    <hyperlink ref="D13" r:id="rIdAMLSource18"/>
    <hyperlink ref="D14" r:id="rIdAMLSource19"/>
    <hyperlink ref="D15" r:id="rIdAMLSource20"/>
    <hyperlink ref="D16" r:id="rIdAMLSource21"/>
    <hyperlink ref="D17" r:id="rIdAMLSource22"/>
  </hyperlinks>
  <pageMargins left="0.7" right="0.7" top="0.75" bottom="0.75" header="0.3" footer="0.3"/>
</worksheet>
</file>

<file path=xl/worksheets/sheet15.xml><?xml version="1.0" encoding="utf-8"?>
<worksheet xmlns="http://schemas.openxmlformats.org/spreadsheetml/2006/main" xmlns:r="http://schemas.openxmlformats.org/officeDocument/2006/relationships">
  <sheetViews>
    <sheetView showGridLines="0" workbookViewId="0" zoomScale="100">
      <pane xSplit="2" ySplit="5" topLeftCell="C6" activePane="bottomRight" state="frozen"/>
    </sheetView>
  </sheetViews>
  <sheetFormatPr defaultRowHeight="15"/>
  <cols>
    <col min="1" max="1" width="16" hidden="0" customWidth="1"/>
    <col min="2" max="2" width="14" hidden="0" customWidth="1"/>
    <col min="3" max="3" width="18" hidden="0" customWidth="1"/>
    <col min="4" max="4" width="20" hidden="0" customWidth="1"/>
    <col min="5" max="5" width="22" hidden="0" customWidth="1"/>
    <col min="6" max="6" width="24" hidden="0" customWidth="1"/>
    <col min="7" max="7" width="18" hidden="0" customWidth="1"/>
    <col min="8" max="8" width="32" hidden="0" customWidth="1"/>
    <col min="9" max="9" width="24" hidden="0" customWidth="1"/>
    <col min="10" max="10" width="28" hidden="0" customWidth="1"/>
    <col min="11" max="11" width="18" hidden="0" customWidth="1"/>
    <col min="12" max="12" width="18" hidden="0" customWidth="1"/>
    <col min="13" max="13" width="18" hidden="0" customWidth="1"/>
    <col min="14" max="14" width="14" hidden="0" customWidth="1"/>
    <col min="15" max="15" width="28" hidden="0" customWidth="1"/>
    <col min="16" max="16" width="30" hidden="0" customWidth="1"/>
  </cols>
  <sheetData>
    <row r="1" ht="32" customHeight="1">
      <c r="A1" s="57" t="str">
        <v>AML workflow</v>
      </c>
      <c r="B1" s="57"/>
      <c r="C1" s="57"/>
      <c r="D1" s="57"/>
      <c r="E1" s="57"/>
      <c r="F1" s="57"/>
      <c r="G1" s="57"/>
      <c r="H1" s="57"/>
      <c r="I1" s="57"/>
      <c r="J1" s="57"/>
      <c r="K1" s="57"/>
      <c r="L1" s="57"/>
      <c r="M1" s="57"/>
      <c r="N1" s="57"/>
      <c r="O1" s="57"/>
      <c r="P1" s="57"/>
    </row>
    <row r="2" ht="48" customHeight="1">
      <c r="A2" s="44" t="str">
        <v>Trace selected alert review, rationale and accepted handoff records against the assurance claim and internal policy. Use controlled references; protect customer and SAR confidentiality.</v>
      </c>
      <c r="B2" s="44"/>
      <c r="C2" s="44"/>
      <c r="D2" s="44"/>
      <c r="E2" s="44"/>
      <c r="F2" s="44"/>
      <c r="G2" s="44"/>
      <c r="H2" s="44"/>
      <c r="I2" s="44"/>
      <c r="J2" s="44"/>
      <c r="K2" s="44"/>
      <c r="L2" s="44"/>
      <c r="M2" s="44"/>
      <c r="N2" s="44"/>
      <c r="O2" s="44"/>
      <c r="P2" s="44"/>
    </row>
    <row r="3" ht="32" customHeight="1">
      <c r="A3" s="58" t="str">
        <v>Start Here</v>
      </c>
      <c r="B3" s="58" t="str">
        <v>Field Guide — examples</v>
      </c>
      <c r="C3" s="58" t="str">
        <v>Review Library</v>
      </c>
      <c r="D3" s="58" t="str">
        <v>Worked Example</v>
      </c>
      <c r="E3" s="59"/>
      <c r="F3" s="59"/>
      <c r="G3" s="59"/>
      <c r="H3" s="59"/>
      <c r="I3" s="59"/>
      <c r="J3" s="59"/>
      <c r="K3" s="59"/>
      <c r="L3" s="59"/>
      <c r="M3" s="59"/>
      <c r="N3" s="59"/>
      <c r="O3" s="59"/>
      <c r="P3" s="59"/>
    </row>
    <row r="4">
      <c r="A4" s="59"/>
      <c r="B4" s="59"/>
      <c r="C4" s="59"/>
      <c r="D4" s="59"/>
      <c r="E4" s="59"/>
      <c r="F4" s="59"/>
      <c r="G4" s="59"/>
      <c r="H4" s="59"/>
      <c r="I4" s="59"/>
      <c r="J4" s="59"/>
      <c r="K4" s="59"/>
      <c r="L4" s="59"/>
      <c r="M4" s="59"/>
      <c r="N4" s="59"/>
      <c r="O4" s="59"/>
      <c r="P4" s="59"/>
    </row>
    <row r="5" ht="50" customHeight="1">
      <c r="A5" s="48" t="str">
        <v>AML Review ID</v>
      </c>
      <c r="B5" s="48" t="str">
        <v>Claim ID</v>
      </c>
      <c r="C5" s="48" t="str">
        <v>Workflow stage</v>
      </c>
      <c r="D5" s="48" t="str">
        <v>Alert / case reference</v>
      </c>
      <c r="E5" s="48" t="str">
        <v>AI / automation role</v>
      </c>
      <c r="F5" s="48" t="str">
        <v>Proposed disposition / output</v>
      </c>
      <c r="G5" s="48" t="str">
        <v>Reviewer action</v>
      </c>
      <c r="H5" s="48" t="str">
        <v>Rationale / decision basis</v>
      </c>
      <c r="I5" s="48" t="str">
        <v>Escalation / handoff</v>
      </c>
      <c r="J5" s="48" t="str">
        <v>Missing context / limitation</v>
      </c>
      <c r="K5" s="48" t="str">
        <v>Linked Evidence ID</v>
      </c>
      <c r="L5" s="48" t="str">
        <v>Outcome status</v>
      </c>
      <c r="M5" s="48" t="str">
        <v>Reviewed by</v>
      </c>
      <c r="N5" s="48" t="str">
        <v>Reviewed on</v>
      </c>
      <c r="O5" s="48" t="str">
        <v>Follow-up / next action</v>
      </c>
      <c r="P5" s="48" t="str">
        <v>Record check (auto)</v>
      </c>
    </row>
    <row r="6" ht="66" customHeight="1">
      <c r="A6" s="52"/>
      <c r="B6" s="52"/>
      <c r="C6" s="52"/>
      <c r="D6" s="52"/>
      <c r="E6" s="52"/>
      <c r="F6" s="52"/>
      <c r="G6" s="52"/>
      <c r="H6" s="52"/>
      <c r="I6" s="52"/>
      <c r="J6" s="52"/>
      <c r="K6" s="52"/>
      <c r="L6" s="52"/>
      <c r="M6" s="52"/>
      <c r="N6" s="60"/>
      <c r="O6" s="52"/>
      <c r="P6" s="56" t="str">
        <f>IF(COUNTA(A6:O6)=0,"",IF(A6="","Add ID; ","")&amp;IF(AND(A6&lt;&gt;"",COUNTIF(AMLWorkflowTable[AML Review ID],A6)&gt;1),"Duplicate ID; ","")&amp;IF(B6="","Add claim link; ",IF(COUNTIF(ClaimsTable[Claim ID],B6)=0,"Unknown claim; ",""))&amp;IF(C6="","Set workflow stage; ","")&amp;IF(E6="","Record AI role; ","")&amp;IF(G6="","Record reviewer action; ","")&amp;IF(H6="","Record rationale; ","")&amp;IF(L6="","Set outcome; ","")&amp;IF(M6="","Assign reviewer; ","")&amp;IF(N6="","Record review date; ","")&amp;IF(AND(K6&lt;&gt;"",COUNTIF(EvidenceTable[Evidence ID],K6)=0),"Unknown evidence; ","")&amp;IF(AND(K6&lt;&gt;"",COUNTIFS(EvidenceTable[Evidence ID],K6,EvidenceTable[Claim ID],B6)=0),"Evidence not linked to claim; ","")&amp;IF(AND(OR(G6="Escalate",G6="Hold",L6="Escalated"),O6=""),"Record follow-up; ","")&amp;IF(AND(OR(G6="Escalate",L6="Escalated"),I6=""),"Record escalation owner and receipt; ","")&amp;IF(AND(L6="Pending information",O6=""),"Record follow-up; ",""))</f>
      </c>
    </row>
    <row r="7" ht="66" customHeight="1">
      <c r="A7" s="52"/>
      <c r="B7" s="52"/>
      <c r="C7" s="52"/>
      <c r="D7" s="52"/>
      <c r="E7" s="52"/>
      <c r="F7" s="52"/>
      <c r="G7" s="52"/>
      <c r="H7" s="52"/>
      <c r="I7" s="52"/>
      <c r="J7" s="52"/>
      <c r="K7" s="52"/>
      <c r="L7" s="52"/>
      <c r="M7" s="52"/>
      <c r="N7" s="60"/>
      <c r="O7" s="52"/>
      <c r="P7" s="56" t="str">
        <f>IF(COUNTA(A7:O7)=0,"",IF(A7="","Add ID; ","")&amp;IF(AND(A7&lt;&gt;"",COUNTIF(AMLWorkflowTable[AML Review ID],A7)&gt;1),"Duplicate ID; ","")&amp;IF(B7="","Add claim link; ",IF(COUNTIF(ClaimsTable[Claim ID],B7)=0,"Unknown claim; ",""))&amp;IF(C7="","Set workflow stage; ","")&amp;IF(E7="","Record AI role; ","")&amp;IF(G7="","Record reviewer action; ","")&amp;IF(H7="","Record rationale; ","")&amp;IF(L7="","Set outcome; ","")&amp;IF(M7="","Assign reviewer; ","")&amp;IF(N7="","Record review date; ","")&amp;IF(AND(K7&lt;&gt;"",COUNTIF(EvidenceTable[Evidence ID],K7)=0),"Unknown evidence; ","")&amp;IF(AND(K7&lt;&gt;"",COUNTIFS(EvidenceTable[Evidence ID],K7,EvidenceTable[Claim ID],B7)=0),"Evidence not linked to claim; ","")&amp;IF(AND(OR(G7="Escalate",G7="Hold",L7="Escalated"),O7=""),"Record follow-up; ","")&amp;IF(AND(OR(G7="Escalate",L7="Escalated"),I7=""),"Record escalation owner and receipt; ","")&amp;IF(AND(L7="Pending information",O7=""),"Record follow-up; ",""))</f>
      </c>
    </row>
    <row r="8" ht="66" customHeight="1">
      <c r="A8" s="52"/>
      <c r="B8" s="52"/>
      <c r="C8" s="52"/>
      <c r="D8" s="52"/>
      <c r="E8" s="52"/>
      <c r="F8" s="52"/>
      <c r="G8" s="52"/>
      <c r="H8" s="52"/>
      <c r="I8" s="52"/>
      <c r="J8" s="52"/>
      <c r="K8" s="52"/>
      <c r="L8" s="52"/>
      <c r="M8" s="52"/>
      <c r="N8" s="60"/>
      <c r="O8" s="52"/>
      <c r="P8" s="56" t="str">
        <f>IF(COUNTA(A8:O8)=0,"",IF(A8="","Add ID; ","")&amp;IF(AND(A8&lt;&gt;"",COUNTIF(AMLWorkflowTable[AML Review ID],A8)&gt;1),"Duplicate ID; ","")&amp;IF(B8="","Add claim link; ",IF(COUNTIF(ClaimsTable[Claim ID],B8)=0,"Unknown claim; ",""))&amp;IF(C8="","Set workflow stage; ","")&amp;IF(E8="","Record AI role; ","")&amp;IF(G8="","Record reviewer action; ","")&amp;IF(H8="","Record rationale; ","")&amp;IF(L8="","Set outcome; ","")&amp;IF(M8="","Assign reviewer; ","")&amp;IF(N8="","Record review date; ","")&amp;IF(AND(K8&lt;&gt;"",COUNTIF(EvidenceTable[Evidence ID],K8)=0),"Unknown evidence; ","")&amp;IF(AND(K8&lt;&gt;"",COUNTIFS(EvidenceTable[Evidence ID],K8,EvidenceTable[Claim ID],B8)=0),"Evidence not linked to claim; ","")&amp;IF(AND(OR(G8="Escalate",G8="Hold",L8="Escalated"),O8=""),"Record follow-up; ","")&amp;IF(AND(OR(G8="Escalate",L8="Escalated"),I8=""),"Record escalation owner and receipt; ","")&amp;IF(AND(L8="Pending information",O8=""),"Record follow-up; ",""))</f>
      </c>
    </row>
    <row r="9" ht="66" customHeight="1">
      <c r="A9" s="52"/>
      <c r="B9" s="52"/>
      <c r="C9" s="52"/>
      <c r="D9" s="52"/>
      <c r="E9" s="52"/>
      <c r="F9" s="52"/>
      <c r="G9" s="52"/>
      <c r="H9" s="52"/>
      <c r="I9" s="52"/>
      <c r="J9" s="52"/>
      <c r="K9" s="52"/>
      <c r="L9" s="52"/>
      <c r="M9" s="52"/>
      <c r="N9" s="60"/>
      <c r="O9" s="52"/>
      <c r="P9" s="56" t="str">
        <f>IF(COUNTA(A9:O9)=0,"",IF(A9="","Add ID; ","")&amp;IF(AND(A9&lt;&gt;"",COUNTIF(AMLWorkflowTable[AML Review ID],A9)&gt;1),"Duplicate ID; ","")&amp;IF(B9="","Add claim link; ",IF(COUNTIF(ClaimsTable[Claim ID],B9)=0,"Unknown claim; ",""))&amp;IF(C9="","Set workflow stage; ","")&amp;IF(E9="","Record AI role; ","")&amp;IF(G9="","Record reviewer action; ","")&amp;IF(H9="","Record rationale; ","")&amp;IF(L9="","Set outcome; ","")&amp;IF(M9="","Assign reviewer; ","")&amp;IF(N9="","Record review date; ","")&amp;IF(AND(K9&lt;&gt;"",COUNTIF(EvidenceTable[Evidence ID],K9)=0),"Unknown evidence; ","")&amp;IF(AND(K9&lt;&gt;"",COUNTIFS(EvidenceTable[Evidence ID],K9,EvidenceTable[Claim ID],B9)=0),"Evidence not linked to claim; ","")&amp;IF(AND(OR(G9="Escalate",G9="Hold",L9="Escalated"),O9=""),"Record follow-up; ","")&amp;IF(AND(OR(G9="Escalate",L9="Escalated"),I9=""),"Record escalation owner and receipt; ","")&amp;IF(AND(L9="Pending information",O9=""),"Record follow-up; ",""))</f>
      </c>
    </row>
    <row r="10" ht="66" customHeight="1">
      <c r="A10" s="52"/>
      <c r="B10" s="52"/>
      <c r="C10" s="52"/>
      <c r="D10" s="52"/>
      <c r="E10" s="52"/>
      <c r="F10" s="52"/>
      <c r="G10" s="52"/>
      <c r="H10" s="52"/>
      <c r="I10" s="52"/>
      <c r="J10" s="52"/>
      <c r="K10" s="52"/>
      <c r="L10" s="52"/>
      <c r="M10" s="52"/>
      <c r="N10" s="60"/>
      <c r="O10" s="52"/>
      <c r="P10" s="56" t="str">
        <f>IF(COUNTA(A10:O10)=0,"",IF(A10="","Add ID; ","")&amp;IF(AND(A10&lt;&gt;"",COUNTIF(AMLWorkflowTable[AML Review ID],A10)&gt;1),"Duplicate ID; ","")&amp;IF(B10="","Add claim link; ",IF(COUNTIF(ClaimsTable[Claim ID],B10)=0,"Unknown claim; ",""))&amp;IF(C10="","Set workflow stage; ","")&amp;IF(E10="","Record AI role; ","")&amp;IF(G10="","Record reviewer action; ","")&amp;IF(H10="","Record rationale; ","")&amp;IF(L10="","Set outcome; ","")&amp;IF(M10="","Assign reviewer; ","")&amp;IF(N10="","Record review date; ","")&amp;IF(AND(K10&lt;&gt;"",COUNTIF(EvidenceTable[Evidence ID],K10)=0),"Unknown evidence; ","")&amp;IF(AND(K10&lt;&gt;"",COUNTIFS(EvidenceTable[Evidence ID],K10,EvidenceTable[Claim ID],B10)=0),"Evidence not linked to claim; ","")&amp;IF(AND(OR(G10="Escalate",G10="Hold",L10="Escalated"),O10=""),"Record follow-up; ","")&amp;IF(AND(OR(G10="Escalate",L10="Escalated"),I10=""),"Record escalation owner and receipt; ","")&amp;IF(AND(L10="Pending information",O10=""),"Record follow-up; ",""))</f>
      </c>
    </row>
    <row r="11" ht="66" customHeight="1">
      <c r="A11" s="52"/>
      <c r="B11" s="52"/>
      <c r="C11" s="52"/>
      <c r="D11" s="52"/>
      <c r="E11" s="52"/>
      <c r="F11" s="52"/>
      <c r="G11" s="52"/>
      <c r="H11" s="52"/>
      <c r="I11" s="52"/>
      <c r="J11" s="52"/>
      <c r="K11" s="52"/>
      <c r="L11" s="52"/>
      <c r="M11" s="52"/>
      <c r="N11" s="60"/>
      <c r="O11" s="52"/>
      <c r="P11" s="56" t="str">
        <f>IF(COUNTA(A11:O11)=0,"",IF(A11="","Add ID; ","")&amp;IF(AND(A11&lt;&gt;"",COUNTIF(AMLWorkflowTable[AML Review ID],A11)&gt;1),"Duplicate ID; ","")&amp;IF(B11="","Add claim link; ",IF(COUNTIF(ClaimsTable[Claim ID],B11)=0,"Unknown claim; ",""))&amp;IF(C11="","Set workflow stage; ","")&amp;IF(E11="","Record AI role; ","")&amp;IF(G11="","Record reviewer action; ","")&amp;IF(H11="","Record rationale; ","")&amp;IF(L11="","Set outcome; ","")&amp;IF(M11="","Assign reviewer; ","")&amp;IF(N11="","Record review date; ","")&amp;IF(AND(K11&lt;&gt;"",COUNTIF(EvidenceTable[Evidence ID],K11)=0),"Unknown evidence; ","")&amp;IF(AND(K11&lt;&gt;"",COUNTIFS(EvidenceTable[Evidence ID],K11,EvidenceTable[Claim ID],B11)=0),"Evidence not linked to claim; ","")&amp;IF(AND(OR(G11="Escalate",G11="Hold",L11="Escalated"),O11=""),"Record follow-up; ","")&amp;IF(AND(OR(G11="Escalate",L11="Escalated"),I11=""),"Record escalation owner and receipt; ","")&amp;IF(AND(L11="Pending information",O11=""),"Record follow-up; ",""))</f>
      </c>
    </row>
    <row r="12" ht="66" customHeight="1">
      <c r="A12" s="52"/>
      <c r="B12" s="52"/>
      <c r="C12" s="52"/>
      <c r="D12" s="52"/>
      <c r="E12" s="52"/>
      <c r="F12" s="52"/>
      <c r="G12" s="52"/>
      <c r="H12" s="52"/>
      <c r="I12" s="52"/>
      <c r="J12" s="52"/>
      <c r="K12" s="52"/>
      <c r="L12" s="52"/>
      <c r="M12" s="52"/>
      <c r="N12" s="60"/>
      <c r="O12" s="52"/>
      <c r="P12" s="56" t="str">
        <f>IF(COUNTA(A12:O12)=0,"",IF(A12="","Add ID; ","")&amp;IF(AND(A12&lt;&gt;"",COUNTIF(AMLWorkflowTable[AML Review ID],A12)&gt;1),"Duplicate ID; ","")&amp;IF(B12="","Add claim link; ",IF(COUNTIF(ClaimsTable[Claim ID],B12)=0,"Unknown claim; ",""))&amp;IF(C12="","Set workflow stage; ","")&amp;IF(E12="","Record AI role; ","")&amp;IF(G12="","Record reviewer action; ","")&amp;IF(H12="","Record rationale; ","")&amp;IF(L12="","Set outcome; ","")&amp;IF(M12="","Assign reviewer; ","")&amp;IF(N12="","Record review date; ","")&amp;IF(AND(K12&lt;&gt;"",COUNTIF(EvidenceTable[Evidence ID],K12)=0),"Unknown evidence; ","")&amp;IF(AND(K12&lt;&gt;"",COUNTIFS(EvidenceTable[Evidence ID],K12,EvidenceTable[Claim ID],B12)=0),"Evidence not linked to claim; ","")&amp;IF(AND(OR(G12="Escalate",G12="Hold",L12="Escalated"),O12=""),"Record follow-up; ","")&amp;IF(AND(OR(G12="Escalate",L12="Escalated"),I12=""),"Record escalation owner and receipt; ","")&amp;IF(AND(L12="Pending information",O12=""),"Record follow-up; ",""))</f>
      </c>
    </row>
    <row r="13" ht="66" customHeight="1">
      <c r="A13" s="52"/>
      <c r="B13" s="52"/>
      <c r="C13" s="52"/>
      <c r="D13" s="52"/>
      <c r="E13" s="52"/>
      <c r="F13" s="52"/>
      <c r="G13" s="52"/>
      <c r="H13" s="52"/>
      <c r="I13" s="52"/>
      <c r="J13" s="52"/>
      <c r="K13" s="52"/>
      <c r="L13" s="52"/>
      <c r="M13" s="52"/>
      <c r="N13" s="60"/>
      <c r="O13" s="52"/>
      <c r="P13" s="56" t="str">
        <f>IF(COUNTA(A13:O13)=0,"",IF(A13="","Add ID; ","")&amp;IF(AND(A13&lt;&gt;"",COUNTIF(AMLWorkflowTable[AML Review ID],A13)&gt;1),"Duplicate ID; ","")&amp;IF(B13="","Add claim link; ",IF(COUNTIF(ClaimsTable[Claim ID],B13)=0,"Unknown claim; ",""))&amp;IF(C13="","Set workflow stage; ","")&amp;IF(E13="","Record AI role; ","")&amp;IF(G13="","Record reviewer action; ","")&amp;IF(H13="","Record rationale; ","")&amp;IF(L13="","Set outcome; ","")&amp;IF(M13="","Assign reviewer; ","")&amp;IF(N13="","Record review date; ","")&amp;IF(AND(K13&lt;&gt;"",COUNTIF(EvidenceTable[Evidence ID],K13)=0),"Unknown evidence; ","")&amp;IF(AND(K13&lt;&gt;"",COUNTIFS(EvidenceTable[Evidence ID],K13,EvidenceTable[Claim ID],B13)=0),"Evidence not linked to claim; ","")&amp;IF(AND(OR(G13="Escalate",G13="Hold",L13="Escalated"),O13=""),"Record follow-up; ","")&amp;IF(AND(OR(G13="Escalate",L13="Escalated"),I13=""),"Record escalation owner and receipt; ","")&amp;IF(AND(L13="Pending information",O13=""),"Record follow-up; ",""))</f>
      </c>
    </row>
    <row r="14" ht="66" customHeight="1">
      <c r="A14" s="52"/>
      <c r="B14" s="52"/>
      <c r="C14" s="52"/>
      <c r="D14" s="52"/>
      <c r="E14" s="52"/>
      <c r="F14" s="52"/>
      <c r="G14" s="52"/>
      <c r="H14" s="52"/>
      <c r="I14" s="52"/>
      <c r="J14" s="52"/>
      <c r="K14" s="52"/>
      <c r="L14" s="52"/>
      <c r="M14" s="52"/>
      <c r="N14" s="60"/>
      <c r="O14" s="52"/>
      <c r="P14" s="56" t="str">
        <f>IF(COUNTA(A14:O14)=0,"",IF(A14="","Add ID; ","")&amp;IF(AND(A14&lt;&gt;"",COUNTIF(AMLWorkflowTable[AML Review ID],A14)&gt;1),"Duplicate ID; ","")&amp;IF(B14="","Add claim link; ",IF(COUNTIF(ClaimsTable[Claim ID],B14)=0,"Unknown claim; ",""))&amp;IF(C14="","Set workflow stage; ","")&amp;IF(E14="","Record AI role; ","")&amp;IF(G14="","Record reviewer action; ","")&amp;IF(H14="","Record rationale; ","")&amp;IF(L14="","Set outcome; ","")&amp;IF(M14="","Assign reviewer; ","")&amp;IF(N14="","Record review date; ","")&amp;IF(AND(K14&lt;&gt;"",COUNTIF(EvidenceTable[Evidence ID],K14)=0),"Unknown evidence; ","")&amp;IF(AND(K14&lt;&gt;"",COUNTIFS(EvidenceTable[Evidence ID],K14,EvidenceTable[Claim ID],B14)=0),"Evidence not linked to claim; ","")&amp;IF(AND(OR(G14="Escalate",G14="Hold",L14="Escalated"),O14=""),"Record follow-up; ","")&amp;IF(AND(OR(G14="Escalate",L14="Escalated"),I14=""),"Record escalation owner and receipt; ","")&amp;IF(AND(L14="Pending information",O14=""),"Record follow-up; ",""))</f>
      </c>
    </row>
    <row r="15" ht="66" customHeight="1">
      <c r="A15" s="52"/>
      <c r="B15" s="52"/>
      <c r="C15" s="52"/>
      <c r="D15" s="52"/>
      <c r="E15" s="52"/>
      <c r="F15" s="52"/>
      <c r="G15" s="52"/>
      <c r="H15" s="52"/>
      <c r="I15" s="52"/>
      <c r="J15" s="52"/>
      <c r="K15" s="52"/>
      <c r="L15" s="52"/>
      <c r="M15" s="52"/>
      <c r="N15" s="60"/>
      <c r="O15" s="52"/>
      <c r="P15" s="56" t="str">
        <f>IF(COUNTA(A15:O15)=0,"",IF(A15="","Add ID; ","")&amp;IF(AND(A15&lt;&gt;"",COUNTIF(AMLWorkflowTable[AML Review ID],A15)&gt;1),"Duplicate ID; ","")&amp;IF(B15="","Add claim link; ",IF(COUNTIF(ClaimsTable[Claim ID],B15)=0,"Unknown claim; ",""))&amp;IF(C15="","Set workflow stage; ","")&amp;IF(E15="","Record AI role; ","")&amp;IF(G15="","Record reviewer action; ","")&amp;IF(H15="","Record rationale; ","")&amp;IF(L15="","Set outcome; ","")&amp;IF(M15="","Assign reviewer; ","")&amp;IF(N15="","Record review date; ","")&amp;IF(AND(K15&lt;&gt;"",COUNTIF(EvidenceTable[Evidence ID],K15)=0),"Unknown evidence; ","")&amp;IF(AND(K15&lt;&gt;"",COUNTIFS(EvidenceTable[Evidence ID],K15,EvidenceTable[Claim ID],B15)=0),"Evidence not linked to claim; ","")&amp;IF(AND(OR(G15="Escalate",G15="Hold",L15="Escalated"),O15=""),"Record follow-up; ","")&amp;IF(AND(OR(G15="Escalate",L15="Escalated"),I15=""),"Record escalation owner and receipt; ","")&amp;IF(AND(L15="Pending information",O15=""),"Record follow-up; ",""))</f>
      </c>
    </row>
    <row r="16" ht="66" customHeight="1">
      <c r="A16" s="52"/>
      <c r="B16" s="52"/>
      <c r="C16" s="52"/>
      <c r="D16" s="52"/>
      <c r="E16" s="52"/>
      <c r="F16" s="52"/>
      <c r="G16" s="52"/>
      <c r="H16" s="52"/>
      <c r="I16" s="52"/>
      <c r="J16" s="52"/>
      <c r="K16" s="52"/>
      <c r="L16" s="52"/>
      <c r="M16" s="52"/>
      <c r="N16" s="60"/>
      <c r="O16" s="52"/>
      <c r="P16" s="56" t="str">
        <f>IF(COUNTA(A16:O16)=0,"",IF(A16="","Add ID; ","")&amp;IF(AND(A16&lt;&gt;"",COUNTIF(AMLWorkflowTable[AML Review ID],A16)&gt;1),"Duplicate ID; ","")&amp;IF(B16="","Add claim link; ",IF(COUNTIF(ClaimsTable[Claim ID],B16)=0,"Unknown claim; ",""))&amp;IF(C16="","Set workflow stage; ","")&amp;IF(E16="","Record AI role; ","")&amp;IF(G16="","Record reviewer action; ","")&amp;IF(H16="","Record rationale; ","")&amp;IF(L16="","Set outcome; ","")&amp;IF(M16="","Assign reviewer; ","")&amp;IF(N16="","Record review date; ","")&amp;IF(AND(K16&lt;&gt;"",COUNTIF(EvidenceTable[Evidence ID],K16)=0),"Unknown evidence; ","")&amp;IF(AND(K16&lt;&gt;"",COUNTIFS(EvidenceTable[Evidence ID],K16,EvidenceTable[Claim ID],B16)=0),"Evidence not linked to claim; ","")&amp;IF(AND(OR(G16="Escalate",G16="Hold",L16="Escalated"),O16=""),"Record follow-up; ","")&amp;IF(AND(OR(G16="Escalate",L16="Escalated"),I16=""),"Record escalation owner and receipt; ","")&amp;IF(AND(L16="Pending information",O16=""),"Record follow-up; ",""))</f>
      </c>
    </row>
    <row r="17" ht="66" customHeight="1">
      <c r="A17" s="52"/>
      <c r="B17" s="52"/>
      <c r="C17" s="52"/>
      <c r="D17" s="52"/>
      <c r="E17" s="52"/>
      <c r="F17" s="52"/>
      <c r="G17" s="52"/>
      <c r="H17" s="52"/>
      <c r="I17" s="52"/>
      <c r="J17" s="52"/>
      <c r="K17" s="52"/>
      <c r="L17" s="52"/>
      <c r="M17" s="52"/>
      <c r="N17" s="60"/>
      <c r="O17" s="52"/>
      <c r="P17" s="56" t="str">
        <f>IF(COUNTA(A17:O17)=0,"",IF(A17="","Add ID; ","")&amp;IF(AND(A17&lt;&gt;"",COUNTIF(AMLWorkflowTable[AML Review ID],A17)&gt;1),"Duplicate ID; ","")&amp;IF(B17="","Add claim link; ",IF(COUNTIF(ClaimsTable[Claim ID],B17)=0,"Unknown claim; ",""))&amp;IF(C17="","Set workflow stage; ","")&amp;IF(E17="","Record AI role; ","")&amp;IF(G17="","Record reviewer action; ","")&amp;IF(H17="","Record rationale; ","")&amp;IF(L17="","Set outcome; ","")&amp;IF(M17="","Assign reviewer; ","")&amp;IF(N17="","Record review date; ","")&amp;IF(AND(K17&lt;&gt;"",COUNTIF(EvidenceTable[Evidence ID],K17)=0),"Unknown evidence; ","")&amp;IF(AND(K17&lt;&gt;"",COUNTIFS(EvidenceTable[Evidence ID],K17,EvidenceTable[Claim ID],B17)=0),"Evidence not linked to claim; ","")&amp;IF(AND(OR(G17="Escalate",G17="Hold",L17="Escalated"),O17=""),"Record follow-up; ","")&amp;IF(AND(OR(G17="Escalate",L17="Escalated"),I17=""),"Record escalation owner and receipt; ","")&amp;IF(AND(L17="Pending information",O17=""),"Record follow-up; ",""))</f>
      </c>
    </row>
    <row r="18" ht="66" customHeight="1">
      <c r="A18" s="52"/>
      <c r="B18" s="52"/>
      <c r="C18" s="52"/>
      <c r="D18" s="52"/>
      <c r="E18" s="52"/>
      <c r="F18" s="52"/>
      <c r="G18" s="52"/>
      <c r="H18" s="52"/>
      <c r="I18" s="52"/>
      <c r="J18" s="52"/>
      <c r="K18" s="52"/>
      <c r="L18" s="52"/>
      <c r="M18" s="52"/>
      <c r="N18" s="60"/>
      <c r="O18" s="52"/>
      <c r="P18" s="56" t="str">
        <f>IF(COUNTA(A18:O18)=0,"",IF(A18="","Add ID; ","")&amp;IF(AND(A18&lt;&gt;"",COUNTIF(AMLWorkflowTable[AML Review ID],A18)&gt;1),"Duplicate ID; ","")&amp;IF(B18="","Add claim link; ",IF(COUNTIF(ClaimsTable[Claim ID],B18)=0,"Unknown claim; ",""))&amp;IF(C18="","Set workflow stage; ","")&amp;IF(E18="","Record AI role; ","")&amp;IF(G18="","Record reviewer action; ","")&amp;IF(H18="","Record rationale; ","")&amp;IF(L18="","Set outcome; ","")&amp;IF(M18="","Assign reviewer; ","")&amp;IF(N18="","Record review date; ","")&amp;IF(AND(K18&lt;&gt;"",COUNTIF(EvidenceTable[Evidence ID],K18)=0),"Unknown evidence; ","")&amp;IF(AND(K18&lt;&gt;"",COUNTIFS(EvidenceTable[Evidence ID],K18,EvidenceTable[Claim ID],B18)=0),"Evidence not linked to claim; ","")&amp;IF(AND(OR(G18="Escalate",G18="Hold",L18="Escalated"),O18=""),"Record follow-up; ","")&amp;IF(AND(OR(G18="Escalate",L18="Escalated"),I18=""),"Record escalation owner and receipt; ","")&amp;IF(AND(L18="Pending information",O18=""),"Record follow-up; ",""))</f>
      </c>
    </row>
    <row r="19" ht="66" customHeight="1">
      <c r="A19" s="52"/>
      <c r="B19" s="52"/>
      <c r="C19" s="52"/>
      <c r="D19" s="52"/>
      <c r="E19" s="52"/>
      <c r="F19" s="52"/>
      <c r="G19" s="52"/>
      <c r="H19" s="52"/>
      <c r="I19" s="52"/>
      <c r="J19" s="52"/>
      <c r="K19" s="52"/>
      <c r="L19" s="52"/>
      <c r="M19" s="52"/>
      <c r="N19" s="60"/>
      <c r="O19" s="52"/>
      <c r="P19" s="56" t="str">
        <f>IF(COUNTA(A19:O19)=0,"",IF(A19="","Add ID; ","")&amp;IF(AND(A19&lt;&gt;"",COUNTIF(AMLWorkflowTable[AML Review ID],A19)&gt;1),"Duplicate ID; ","")&amp;IF(B19="","Add claim link; ",IF(COUNTIF(ClaimsTable[Claim ID],B19)=0,"Unknown claim; ",""))&amp;IF(C19="","Set workflow stage; ","")&amp;IF(E19="","Record AI role; ","")&amp;IF(G19="","Record reviewer action; ","")&amp;IF(H19="","Record rationale; ","")&amp;IF(L19="","Set outcome; ","")&amp;IF(M19="","Assign reviewer; ","")&amp;IF(N19="","Record review date; ","")&amp;IF(AND(K19&lt;&gt;"",COUNTIF(EvidenceTable[Evidence ID],K19)=0),"Unknown evidence; ","")&amp;IF(AND(K19&lt;&gt;"",COUNTIFS(EvidenceTable[Evidence ID],K19,EvidenceTable[Claim ID],B19)=0),"Evidence not linked to claim; ","")&amp;IF(AND(OR(G19="Escalate",G19="Hold",L19="Escalated"),O19=""),"Record follow-up; ","")&amp;IF(AND(OR(G19="Escalate",L19="Escalated"),I19=""),"Record escalation owner and receipt; ","")&amp;IF(AND(L19="Pending information",O19=""),"Record follow-up; ",""))</f>
      </c>
    </row>
    <row r="20" ht="66" customHeight="1">
      <c r="A20" s="52"/>
      <c r="B20" s="52"/>
      <c r="C20" s="52"/>
      <c r="D20" s="52"/>
      <c r="E20" s="52"/>
      <c r="F20" s="52"/>
      <c r="G20" s="52"/>
      <c r="H20" s="52"/>
      <c r="I20" s="52"/>
      <c r="J20" s="52"/>
      <c r="K20" s="52"/>
      <c r="L20" s="52"/>
      <c r="M20" s="52"/>
      <c r="N20" s="60"/>
      <c r="O20" s="52"/>
      <c r="P20" s="56" t="str">
        <f>IF(COUNTA(A20:O20)=0,"",IF(A20="","Add ID; ","")&amp;IF(AND(A20&lt;&gt;"",COUNTIF(AMLWorkflowTable[AML Review ID],A20)&gt;1),"Duplicate ID; ","")&amp;IF(B20="","Add claim link; ",IF(COUNTIF(ClaimsTable[Claim ID],B20)=0,"Unknown claim; ",""))&amp;IF(C20="","Set workflow stage; ","")&amp;IF(E20="","Record AI role; ","")&amp;IF(G20="","Record reviewer action; ","")&amp;IF(H20="","Record rationale; ","")&amp;IF(L20="","Set outcome; ","")&amp;IF(M20="","Assign reviewer; ","")&amp;IF(N20="","Record review date; ","")&amp;IF(AND(K20&lt;&gt;"",COUNTIF(EvidenceTable[Evidence ID],K20)=0),"Unknown evidence; ","")&amp;IF(AND(K20&lt;&gt;"",COUNTIFS(EvidenceTable[Evidence ID],K20,EvidenceTable[Claim ID],B20)=0),"Evidence not linked to claim; ","")&amp;IF(AND(OR(G20="Escalate",G20="Hold",L20="Escalated"),O20=""),"Record follow-up; ","")&amp;IF(AND(OR(G20="Escalate",L20="Escalated"),I20=""),"Record escalation owner and receipt; ","")&amp;IF(AND(L20="Pending information",O20=""),"Record follow-up; ",""))</f>
      </c>
    </row>
    <row r="21" ht="66" customHeight="1">
      <c r="A21" s="52"/>
      <c r="B21" s="52"/>
      <c r="C21" s="52"/>
      <c r="D21" s="52"/>
      <c r="E21" s="52"/>
      <c r="F21" s="52"/>
      <c r="G21" s="52"/>
      <c r="H21" s="52"/>
      <c r="I21" s="52"/>
      <c r="J21" s="52"/>
      <c r="K21" s="52"/>
      <c r="L21" s="52"/>
      <c r="M21" s="52"/>
      <c r="N21" s="60"/>
      <c r="O21" s="52"/>
      <c r="P21" s="56" t="str">
        <f>IF(COUNTA(A21:O21)=0,"",IF(A21="","Add ID; ","")&amp;IF(AND(A21&lt;&gt;"",COUNTIF(AMLWorkflowTable[AML Review ID],A21)&gt;1),"Duplicate ID; ","")&amp;IF(B21="","Add claim link; ",IF(COUNTIF(ClaimsTable[Claim ID],B21)=0,"Unknown claim; ",""))&amp;IF(C21="","Set workflow stage; ","")&amp;IF(E21="","Record AI role; ","")&amp;IF(G21="","Record reviewer action; ","")&amp;IF(H21="","Record rationale; ","")&amp;IF(L21="","Set outcome; ","")&amp;IF(M21="","Assign reviewer; ","")&amp;IF(N21="","Record review date; ","")&amp;IF(AND(K21&lt;&gt;"",COUNTIF(EvidenceTable[Evidence ID],K21)=0),"Unknown evidence; ","")&amp;IF(AND(K21&lt;&gt;"",COUNTIFS(EvidenceTable[Evidence ID],K21,EvidenceTable[Claim ID],B21)=0),"Evidence not linked to claim; ","")&amp;IF(AND(OR(G21="Escalate",G21="Hold",L21="Escalated"),O21=""),"Record follow-up; ","")&amp;IF(AND(OR(G21="Escalate",L21="Escalated"),I21=""),"Record escalation owner and receipt; ","")&amp;IF(AND(L21="Pending information",O21=""),"Record follow-up; ",""))</f>
      </c>
    </row>
    <row r="22" ht="66" customHeight="1">
      <c r="A22" s="52"/>
      <c r="B22" s="52"/>
      <c r="C22" s="52"/>
      <c r="D22" s="52"/>
      <c r="E22" s="52"/>
      <c r="F22" s="52"/>
      <c r="G22" s="52"/>
      <c r="H22" s="52"/>
      <c r="I22" s="52"/>
      <c r="J22" s="52"/>
      <c r="K22" s="52"/>
      <c r="L22" s="52"/>
      <c r="M22" s="52"/>
      <c r="N22" s="60"/>
      <c r="O22" s="52"/>
      <c r="P22" s="56" t="str">
        <f>IF(COUNTA(A22:O22)=0,"",IF(A22="","Add ID; ","")&amp;IF(AND(A22&lt;&gt;"",COUNTIF(AMLWorkflowTable[AML Review ID],A22)&gt;1),"Duplicate ID; ","")&amp;IF(B22="","Add claim link; ",IF(COUNTIF(ClaimsTable[Claim ID],B22)=0,"Unknown claim; ",""))&amp;IF(C22="","Set workflow stage; ","")&amp;IF(E22="","Record AI role; ","")&amp;IF(G22="","Record reviewer action; ","")&amp;IF(H22="","Record rationale; ","")&amp;IF(L22="","Set outcome; ","")&amp;IF(M22="","Assign reviewer; ","")&amp;IF(N22="","Record review date; ","")&amp;IF(AND(K22&lt;&gt;"",COUNTIF(EvidenceTable[Evidence ID],K22)=0),"Unknown evidence; ","")&amp;IF(AND(K22&lt;&gt;"",COUNTIFS(EvidenceTable[Evidence ID],K22,EvidenceTable[Claim ID],B22)=0),"Evidence not linked to claim; ","")&amp;IF(AND(OR(G22="Escalate",G22="Hold",L22="Escalated"),O22=""),"Record follow-up; ","")&amp;IF(AND(OR(G22="Escalate",L22="Escalated"),I22=""),"Record escalation owner and receipt; ","")&amp;IF(AND(L22="Pending information",O22=""),"Record follow-up; ",""))</f>
      </c>
    </row>
    <row r="23" ht="66" customHeight="1">
      <c r="A23" s="52"/>
      <c r="B23" s="52"/>
      <c r="C23" s="52"/>
      <c r="D23" s="52"/>
      <c r="E23" s="52"/>
      <c r="F23" s="52"/>
      <c r="G23" s="52"/>
      <c r="H23" s="52"/>
      <c r="I23" s="52"/>
      <c r="J23" s="52"/>
      <c r="K23" s="52"/>
      <c r="L23" s="52"/>
      <c r="M23" s="52"/>
      <c r="N23" s="60"/>
      <c r="O23" s="52"/>
      <c r="P23" s="56" t="str">
        <f>IF(COUNTA(A23:O23)=0,"",IF(A23="","Add ID; ","")&amp;IF(AND(A23&lt;&gt;"",COUNTIF(AMLWorkflowTable[AML Review ID],A23)&gt;1),"Duplicate ID; ","")&amp;IF(B23="","Add claim link; ",IF(COUNTIF(ClaimsTable[Claim ID],B23)=0,"Unknown claim; ",""))&amp;IF(C23="","Set workflow stage; ","")&amp;IF(E23="","Record AI role; ","")&amp;IF(G23="","Record reviewer action; ","")&amp;IF(H23="","Record rationale; ","")&amp;IF(L23="","Set outcome; ","")&amp;IF(M23="","Assign reviewer; ","")&amp;IF(N23="","Record review date; ","")&amp;IF(AND(K23&lt;&gt;"",COUNTIF(EvidenceTable[Evidence ID],K23)=0),"Unknown evidence; ","")&amp;IF(AND(K23&lt;&gt;"",COUNTIFS(EvidenceTable[Evidence ID],K23,EvidenceTable[Claim ID],B23)=0),"Evidence not linked to claim; ","")&amp;IF(AND(OR(G23="Escalate",G23="Hold",L23="Escalated"),O23=""),"Record follow-up; ","")&amp;IF(AND(OR(G23="Escalate",L23="Escalated"),I23=""),"Record escalation owner and receipt; ","")&amp;IF(AND(L23="Pending information",O23=""),"Record follow-up; ",""))</f>
      </c>
    </row>
    <row r="24" ht="66" customHeight="1">
      <c r="A24" s="52"/>
      <c r="B24" s="52"/>
      <c r="C24" s="52"/>
      <c r="D24" s="52"/>
      <c r="E24" s="52"/>
      <c r="F24" s="52"/>
      <c r="G24" s="52"/>
      <c r="H24" s="52"/>
      <c r="I24" s="52"/>
      <c r="J24" s="52"/>
      <c r="K24" s="52"/>
      <c r="L24" s="52"/>
      <c r="M24" s="52"/>
      <c r="N24" s="60"/>
      <c r="O24" s="52"/>
      <c r="P24" s="56" t="str">
        <f>IF(COUNTA(A24:O24)=0,"",IF(A24="","Add ID; ","")&amp;IF(AND(A24&lt;&gt;"",COUNTIF(AMLWorkflowTable[AML Review ID],A24)&gt;1),"Duplicate ID; ","")&amp;IF(B24="","Add claim link; ",IF(COUNTIF(ClaimsTable[Claim ID],B24)=0,"Unknown claim; ",""))&amp;IF(C24="","Set workflow stage; ","")&amp;IF(E24="","Record AI role; ","")&amp;IF(G24="","Record reviewer action; ","")&amp;IF(H24="","Record rationale; ","")&amp;IF(L24="","Set outcome; ","")&amp;IF(M24="","Assign reviewer; ","")&amp;IF(N24="","Record review date; ","")&amp;IF(AND(K24&lt;&gt;"",COUNTIF(EvidenceTable[Evidence ID],K24)=0),"Unknown evidence; ","")&amp;IF(AND(K24&lt;&gt;"",COUNTIFS(EvidenceTable[Evidence ID],K24,EvidenceTable[Claim ID],B24)=0),"Evidence not linked to claim; ","")&amp;IF(AND(OR(G24="Escalate",G24="Hold",L24="Escalated"),O24=""),"Record follow-up; ","")&amp;IF(AND(OR(G24="Escalate",L24="Escalated"),I24=""),"Record escalation owner and receipt; ","")&amp;IF(AND(L24="Pending information",O24=""),"Record follow-up; ",""))</f>
      </c>
    </row>
    <row r="25" ht="66" customHeight="1">
      <c r="A25" s="52"/>
      <c r="B25" s="52"/>
      <c r="C25" s="52"/>
      <c r="D25" s="52"/>
      <c r="E25" s="52"/>
      <c r="F25" s="52"/>
      <c r="G25" s="52"/>
      <c r="H25" s="52"/>
      <c r="I25" s="52"/>
      <c r="J25" s="52"/>
      <c r="K25" s="52"/>
      <c r="L25" s="52"/>
      <c r="M25" s="52"/>
      <c r="N25" s="60"/>
      <c r="O25" s="52"/>
      <c r="P25" s="56" t="str">
        <f>IF(COUNTA(A25:O25)=0,"",IF(A25="","Add ID; ","")&amp;IF(AND(A25&lt;&gt;"",COUNTIF(AMLWorkflowTable[AML Review ID],A25)&gt;1),"Duplicate ID; ","")&amp;IF(B25="","Add claim link; ",IF(COUNTIF(ClaimsTable[Claim ID],B25)=0,"Unknown claim; ",""))&amp;IF(C25="","Set workflow stage; ","")&amp;IF(E25="","Record AI role; ","")&amp;IF(G25="","Record reviewer action; ","")&amp;IF(H25="","Record rationale; ","")&amp;IF(L25="","Set outcome; ","")&amp;IF(M25="","Assign reviewer; ","")&amp;IF(N25="","Record review date; ","")&amp;IF(AND(K25&lt;&gt;"",COUNTIF(EvidenceTable[Evidence ID],K25)=0),"Unknown evidence; ","")&amp;IF(AND(K25&lt;&gt;"",COUNTIFS(EvidenceTable[Evidence ID],K25,EvidenceTable[Claim ID],B25)=0),"Evidence not linked to claim; ","")&amp;IF(AND(OR(G25="Escalate",G25="Hold",L25="Escalated"),O25=""),"Record follow-up; ","")&amp;IF(AND(OR(G25="Escalate",L25="Escalated"),I25=""),"Record escalation owner and receipt; ","")&amp;IF(AND(L25="Pending information",O25=""),"Record follow-up; ",""))</f>
      </c>
    </row>
    <row r="26" ht="66" customHeight="1">
      <c r="A26" s="52"/>
      <c r="B26" s="52"/>
      <c r="C26" s="52"/>
      <c r="D26" s="52"/>
      <c r="E26" s="52"/>
      <c r="F26" s="52"/>
      <c r="G26" s="52"/>
      <c r="H26" s="52"/>
      <c r="I26" s="52"/>
      <c r="J26" s="52"/>
      <c r="K26" s="52"/>
      <c r="L26" s="52"/>
      <c r="M26" s="52"/>
      <c r="N26" s="60"/>
      <c r="O26" s="52"/>
      <c r="P26" s="56" t="str">
        <f>IF(COUNTA(A26:O26)=0,"",IF(A26="","Add ID; ","")&amp;IF(AND(A26&lt;&gt;"",COUNTIF(AMLWorkflowTable[AML Review ID],A26)&gt;1),"Duplicate ID; ","")&amp;IF(B26="","Add claim link; ",IF(COUNTIF(ClaimsTable[Claim ID],B26)=0,"Unknown claim; ",""))&amp;IF(C26="","Set workflow stage; ","")&amp;IF(E26="","Record AI role; ","")&amp;IF(G26="","Record reviewer action; ","")&amp;IF(H26="","Record rationale; ","")&amp;IF(L26="","Set outcome; ","")&amp;IF(M26="","Assign reviewer; ","")&amp;IF(N26="","Record review date; ","")&amp;IF(AND(K26&lt;&gt;"",COUNTIF(EvidenceTable[Evidence ID],K26)=0),"Unknown evidence; ","")&amp;IF(AND(K26&lt;&gt;"",COUNTIFS(EvidenceTable[Evidence ID],K26,EvidenceTable[Claim ID],B26)=0),"Evidence not linked to claim; ","")&amp;IF(AND(OR(G26="Escalate",G26="Hold",L26="Escalated"),O26=""),"Record follow-up; ","")&amp;IF(AND(OR(G26="Escalate",L26="Escalated"),I26=""),"Record escalation owner and receipt; ","")&amp;IF(AND(L26="Pending information",O26=""),"Record follow-up; ",""))</f>
      </c>
    </row>
    <row r="27" ht="66" customHeight="1">
      <c r="A27" s="52"/>
      <c r="B27" s="52"/>
      <c r="C27" s="52"/>
      <c r="D27" s="52"/>
      <c r="E27" s="52"/>
      <c r="F27" s="52"/>
      <c r="G27" s="52"/>
      <c r="H27" s="52"/>
      <c r="I27" s="52"/>
      <c r="J27" s="52"/>
      <c r="K27" s="52"/>
      <c r="L27" s="52"/>
      <c r="M27" s="52"/>
      <c r="N27" s="60"/>
      <c r="O27" s="52"/>
      <c r="P27" s="56" t="str">
        <f>IF(COUNTA(A27:O27)=0,"",IF(A27="","Add ID; ","")&amp;IF(AND(A27&lt;&gt;"",COUNTIF(AMLWorkflowTable[AML Review ID],A27)&gt;1),"Duplicate ID; ","")&amp;IF(B27="","Add claim link; ",IF(COUNTIF(ClaimsTable[Claim ID],B27)=0,"Unknown claim; ",""))&amp;IF(C27="","Set workflow stage; ","")&amp;IF(E27="","Record AI role; ","")&amp;IF(G27="","Record reviewer action; ","")&amp;IF(H27="","Record rationale; ","")&amp;IF(L27="","Set outcome; ","")&amp;IF(M27="","Assign reviewer; ","")&amp;IF(N27="","Record review date; ","")&amp;IF(AND(K27&lt;&gt;"",COUNTIF(EvidenceTable[Evidence ID],K27)=0),"Unknown evidence; ","")&amp;IF(AND(K27&lt;&gt;"",COUNTIFS(EvidenceTable[Evidence ID],K27,EvidenceTable[Claim ID],B27)=0),"Evidence not linked to claim; ","")&amp;IF(AND(OR(G27="Escalate",G27="Hold",L27="Escalated"),O27=""),"Record follow-up; ","")&amp;IF(AND(OR(G27="Escalate",L27="Escalated"),I27=""),"Record escalation owner and receipt; ","")&amp;IF(AND(L27="Pending information",O27=""),"Record follow-up; ",""))</f>
      </c>
    </row>
    <row r="28" ht="66" customHeight="1">
      <c r="A28" s="52"/>
      <c r="B28" s="52"/>
      <c r="C28" s="52"/>
      <c r="D28" s="52"/>
      <c r="E28" s="52"/>
      <c r="F28" s="52"/>
      <c r="G28" s="52"/>
      <c r="H28" s="52"/>
      <c r="I28" s="52"/>
      <c r="J28" s="52"/>
      <c r="K28" s="52"/>
      <c r="L28" s="52"/>
      <c r="M28" s="52"/>
      <c r="N28" s="60"/>
      <c r="O28" s="52"/>
      <c r="P28" s="56" t="str">
        <f>IF(COUNTA(A28:O28)=0,"",IF(A28="","Add ID; ","")&amp;IF(AND(A28&lt;&gt;"",COUNTIF(AMLWorkflowTable[AML Review ID],A28)&gt;1),"Duplicate ID; ","")&amp;IF(B28="","Add claim link; ",IF(COUNTIF(ClaimsTable[Claim ID],B28)=0,"Unknown claim; ",""))&amp;IF(C28="","Set workflow stage; ","")&amp;IF(E28="","Record AI role; ","")&amp;IF(G28="","Record reviewer action; ","")&amp;IF(H28="","Record rationale; ","")&amp;IF(L28="","Set outcome; ","")&amp;IF(M28="","Assign reviewer; ","")&amp;IF(N28="","Record review date; ","")&amp;IF(AND(K28&lt;&gt;"",COUNTIF(EvidenceTable[Evidence ID],K28)=0),"Unknown evidence; ","")&amp;IF(AND(K28&lt;&gt;"",COUNTIFS(EvidenceTable[Evidence ID],K28,EvidenceTable[Claim ID],B28)=0),"Evidence not linked to claim; ","")&amp;IF(AND(OR(G28="Escalate",G28="Hold",L28="Escalated"),O28=""),"Record follow-up; ","")&amp;IF(AND(OR(G28="Escalate",L28="Escalated"),I28=""),"Record escalation owner and receipt; ","")&amp;IF(AND(L28="Pending information",O28=""),"Record follow-up; ",""))</f>
      </c>
    </row>
    <row r="29" ht="66" customHeight="1">
      <c r="A29" s="52"/>
      <c r="B29" s="52"/>
      <c r="C29" s="52"/>
      <c r="D29" s="52"/>
      <c r="E29" s="52"/>
      <c r="F29" s="52"/>
      <c r="G29" s="52"/>
      <c r="H29" s="52"/>
      <c r="I29" s="52"/>
      <c r="J29" s="52"/>
      <c r="K29" s="52"/>
      <c r="L29" s="52"/>
      <c r="M29" s="52"/>
      <c r="N29" s="60"/>
      <c r="O29" s="52"/>
      <c r="P29" s="56" t="str">
        <f>IF(COUNTA(A29:O29)=0,"",IF(A29="","Add ID; ","")&amp;IF(AND(A29&lt;&gt;"",COUNTIF(AMLWorkflowTable[AML Review ID],A29)&gt;1),"Duplicate ID; ","")&amp;IF(B29="","Add claim link; ",IF(COUNTIF(ClaimsTable[Claim ID],B29)=0,"Unknown claim; ",""))&amp;IF(C29="","Set workflow stage; ","")&amp;IF(E29="","Record AI role; ","")&amp;IF(G29="","Record reviewer action; ","")&amp;IF(H29="","Record rationale; ","")&amp;IF(L29="","Set outcome; ","")&amp;IF(M29="","Assign reviewer; ","")&amp;IF(N29="","Record review date; ","")&amp;IF(AND(K29&lt;&gt;"",COUNTIF(EvidenceTable[Evidence ID],K29)=0),"Unknown evidence; ","")&amp;IF(AND(K29&lt;&gt;"",COUNTIFS(EvidenceTable[Evidence ID],K29,EvidenceTable[Claim ID],B29)=0),"Evidence not linked to claim; ","")&amp;IF(AND(OR(G29="Escalate",G29="Hold",L29="Escalated"),O29=""),"Record follow-up; ","")&amp;IF(AND(OR(G29="Escalate",L29="Escalated"),I29=""),"Record escalation owner and receipt; ","")&amp;IF(AND(L29="Pending information",O29=""),"Record follow-up; ",""))</f>
      </c>
    </row>
    <row r="30" ht="66" customHeight="1">
      <c r="A30" s="52"/>
      <c r="B30" s="52"/>
      <c r="C30" s="52"/>
      <c r="D30" s="52"/>
      <c r="E30" s="52"/>
      <c r="F30" s="52"/>
      <c r="G30" s="52"/>
      <c r="H30" s="52"/>
      <c r="I30" s="52"/>
      <c r="J30" s="52"/>
      <c r="K30" s="52"/>
      <c r="L30" s="52"/>
      <c r="M30" s="52"/>
      <c r="N30" s="60"/>
      <c r="O30" s="52"/>
      <c r="P30" s="56" t="str">
        <f>IF(COUNTA(A30:O30)=0,"",IF(A30="","Add ID; ","")&amp;IF(AND(A30&lt;&gt;"",COUNTIF(AMLWorkflowTable[AML Review ID],A30)&gt;1),"Duplicate ID; ","")&amp;IF(B30="","Add claim link; ",IF(COUNTIF(ClaimsTable[Claim ID],B30)=0,"Unknown claim; ",""))&amp;IF(C30="","Set workflow stage; ","")&amp;IF(E30="","Record AI role; ","")&amp;IF(G30="","Record reviewer action; ","")&amp;IF(H30="","Record rationale; ","")&amp;IF(L30="","Set outcome; ","")&amp;IF(M30="","Assign reviewer; ","")&amp;IF(N30="","Record review date; ","")&amp;IF(AND(K30&lt;&gt;"",COUNTIF(EvidenceTable[Evidence ID],K30)=0),"Unknown evidence; ","")&amp;IF(AND(K30&lt;&gt;"",COUNTIFS(EvidenceTable[Evidence ID],K30,EvidenceTable[Claim ID],B30)=0),"Evidence not linked to claim; ","")&amp;IF(AND(OR(G30="Escalate",G30="Hold",L30="Escalated"),O30=""),"Record follow-up; ","")&amp;IF(AND(OR(G30="Escalate",L30="Escalated"),I30=""),"Record escalation owner and receipt; ","")&amp;IF(AND(L30="Pending information",O30=""),"Record follow-up; ",""))</f>
      </c>
    </row>
    <row r="31" ht="66" customHeight="1">
      <c r="A31" s="52"/>
      <c r="B31" s="52"/>
      <c r="C31" s="52"/>
      <c r="D31" s="52"/>
      <c r="E31" s="52"/>
      <c r="F31" s="52"/>
      <c r="G31" s="52"/>
      <c r="H31" s="52"/>
      <c r="I31" s="52"/>
      <c r="J31" s="52"/>
      <c r="K31" s="52"/>
      <c r="L31" s="52"/>
      <c r="M31" s="52"/>
      <c r="N31" s="60"/>
      <c r="O31" s="52"/>
      <c r="P31" s="56" t="str">
        <f>IF(COUNTA(A31:O31)=0,"",IF(A31="","Add ID; ","")&amp;IF(AND(A31&lt;&gt;"",COUNTIF(AMLWorkflowTable[AML Review ID],A31)&gt;1),"Duplicate ID; ","")&amp;IF(B31="","Add claim link; ",IF(COUNTIF(ClaimsTable[Claim ID],B31)=0,"Unknown claim; ",""))&amp;IF(C31="","Set workflow stage; ","")&amp;IF(E31="","Record AI role; ","")&amp;IF(G31="","Record reviewer action; ","")&amp;IF(H31="","Record rationale; ","")&amp;IF(L31="","Set outcome; ","")&amp;IF(M31="","Assign reviewer; ","")&amp;IF(N31="","Record review date; ","")&amp;IF(AND(K31&lt;&gt;"",COUNTIF(EvidenceTable[Evidence ID],K31)=0),"Unknown evidence; ","")&amp;IF(AND(K31&lt;&gt;"",COUNTIFS(EvidenceTable[Evidence ID],K31,EvidenceTable[Claim ID],B31)=0),"Evidence not linked to claim; ","")&amp;IF(AND(OR(G31="Escalate",G31="Hold",L31="Escalated"),O31=""),"Record follow-up; ","")&amp;IF(AND(OR(G31="Escalate",L31="Escalated"),I31=""),"Record escalation owner and receipt; ","")&amp;IF(AND(L31="Pending information",O31=""),"Record follow-up; ",""))</f>
      </c>
    </row>
    <row r="32" ht="66" customHeight="1">
      <c r="A32" s="52"/>
      <c r="B32" s="52"/>
      <c r="C32" s="52"/>
      <c r="D32" s="52"/>
      <c r="E32" s="52"/>
      <c r="F32" s="52"/>
      <c r="G32" s="52"/>
      <c r="H32" s="52"/>
      <c r="I32" s="52"/>
      <c r="J32" s="52"/>
      <c r="K32" s="52"/>
      <c r="L32" s="52"/>
      <c r="M32" s="52"/>
      <c r="N32" s="60"/>
      <c r="O32" s="52"/>
      <c r="P32" s="56" t="str">
        <f>IF(COUNTA(A32:O32)=0,"",IF(A32="","Add ID; ","")&amp;IF(AND(A32&lt;&gt;"",COUNTIF(AMLWorkflowTable[AML Review ID],A32)&gt;1),"Duplicate ID; ","")&amp;IF(B32="","Add claim link; ",IF(COUNTIF(ClaimsTable[Claim ID],B32)=0,"Unknown claim; ",""))&amp;IF(C32="","Set workflow stage; ","")&amp;IF(E32="","Record AI role; ","")&amp;IF(G32="","Record reviewer action; ","")&amp;IF(H32="","Record rationale; ","")&amp;IF(L32="","Set outcome; ","")&amp;IF(M32="","Assign reviewer; ","")&amp;IF(N32="","Record review date; ","")&amp;IF(AND(K32&lt;&gt;"",COUNTIF(EvidenceTable[Evidence ID],K32)=0),"Unknown evidence; ","")&amp;IF(AND(K32&lt;&gt;"",COUNTIFS(EvidenceTable[Evidence ID],K32,EvidenceTable[Claim ID],B32)=0),"Evidence not linked to claim; ","")&amp;IF(AND(OR(G32="Escalate",G32="Hold",L32="Escalated"),O32=""),"Record follow-up; ","")&amp;IF(AND(OR(G32="Escalate",L32="Escalated"),I32=""),"Record escalation owner and receipt; ","")&amp;IF(AND(L32="Pending information",O32=""),"Record follow-up; ",""))</f>
      </c>
    </row>
    <row r="33" ht="66" customHeight="1">
      <c r="A33" s="52"/>
      <c r="B33" s="52"/>
      <c r="C33" s="52"/>
      <c r="D33" s="52"/>
      <c r="E33" s="52"/>
      <c r="F33" s="52"/>
      <c r="G33" s="52"/>
      <c r="H33" s="52"/>
      <c r="I33" s="52"/>
      <c r="J33" s="52"/>
      <c r="K33" s="52"/>
      <c r="L33" s="52"/>
      <c r="M33" s="52"/>
      <c r="N33" s="60"/>
      <c r="O33" s="52"/>
      <c r="P33" s="56" t="str">
        <f>IF(COUNTA(A33:O33)=0,"",IF(A33="","Add ID; ","")&amp;IF(AND(A33&lt;&gt;"",COUNTIF(AMLWorkflowTable[AML Review ID],A33)&gt;1),"Duplicate ID; ","")&amp;IF(B33="","Add claim link; ",IF(COUNTIF(ClaimsTable[Claim ID],B33)=0,"Unknown claim; ",""))&amp;IF(C33="","Set workflow stage; ","")&amp;IF(E33="","Record AI role; ","")&amp;IF(G33="","Record reviewer action; ","")&amp;IF(H33="","Record rationale; ","")&amp;IF(L33="","Set outcome; ","")&amp;IF(M33="","Assign reviewer; ","")&amp;IF(N33="","Record review date; ","")&amp;IF(AND(K33&lt;&gt;"",COUNTIF(EvidenceTable[Evidence ID],K33)=0),"Unknown evidence; ","")&amp;IF(AND(K33&lt;&gt;"",COUNTIFS(EvidenceTable[Evidence ID],K33,EvidenceTable[Claim ID],B33)=0),"Evidence not linked to claim; ","")&amp;IF(AND(OR(G33="Escalate",G33="Hold",L33="Escalated"),O33=""),"Record follow-up; ","")&amp;IF(AND(OR(G33="Escalate",L33="Escalated"),I33=""),"Record escalation owner and receipt; ","")&amp;IF(AND(L33="Pending information",O33=""),"Record follow-up; ",""))</f>
      </c>
    </row>
    <row r="34" ht="66" customHeight="1">
      <c r="A34" s="52"/>
      <c r="B34" s="52"/>
      <c r="C34" s="52"/>
      <c r="D34" s="52"/>
      <c r="E34" s="52"/>
      <c r="F34" s="52"/>
      <c r="G34" s="52"/>
      <c r="H34" s="52"/>
      <c r="I34" s="52"/>
      <c r="J34" s="52"/>
      <c r="K34" s="52"/>
      <c r="L34" s="52"/>
      <c r="M34" s="52"/>
      <c r="N34" s="60"/>
      <c r="O34" s="52"/>
      <c r="P34" s="56" t="str">
        <f>IF(COUNTA(A34:O34)=0,"",IF(A34="","Add ID; ","")&amp;IF(AND(A34&lt;&gt;"",COUNTIF(AMLWorkflowTable[AML Review ID],A34)&gt;1),"Duplicate ID; ","")&amp;IF(B34="","Add claim link; ",IF(COUNTIF(ClaimsTable[Claim ID],B34)=0,"Unknown claim; ",""))&amp;IF(C34="","Set workflow stage; ","")&amp;IF(E34="","Record AI role; ","")&amp;IF(G34="","Record reviewer action; ","")&amp;IF(H34="","Record rationale; ","")&amp;IF(L34="","Set outcome; ","")&amp;IF(M34="","Assign reviewer; ","")&amp;IF(N34="","Record review date; ","")&amp;IF(AND(K34&lt;&gt;"",COUNTIF(EvidenceTable[Evidence ID],K34)=0),"Unknown evidence; ","")&amp;IF(AND(K34&lt;&gt;"",COUNTIFS(EvidenceTable[Evidence ID],K34,EvidenceTable[Claim ID],B34)=0),"Evidence not linked to claim; ","")&amp;IF(AND(OR(G34="Escalate",G34="Hold",L34="Escalated"),O34=""),"Record follow-up; ","")&amp;IF(AND(OR(G34="Escalate",L34="Escalated"),I34=""),"Record escalation owner and receipt; ","")&amp;IF(AND(L34="Pending information",O34=""),"Record follow-up; ",""))</f>
      </c>
    </row>
    <row r="35" ht="66" customHeight="1">
      <c r="A35" s="52"/>
      <c r="B35" s="52"/>
      <c r="C35" s="52"/>
      <c r="D35" s="52"/>
      <c r="E35" s="52"/>
      <c r="F35" s="52"/>
      <c r="G35" s="52"/>
      <c r="H35" s="52"/>
      <c r="I35" s="52"/>
      <c r="J35" s="52"/>
      <c r="K35" s="52"/>
      <c r="L35" s="52"/>
      <c r="M35" s="52"/>
      <c r="N35" s="60"/>
      <c r="O35" s="52"/>
      <c r="P35" s="56" t="str">
        <f>IF(COUNTA(A35:O35)=0,"",IF(A35="","Add ID; ","")&amp;IF(AND(A35&lt;&gt;"",COUNTIF(AMLWorkflowTable[AML Review ID],A35)&gt;1),"Duplicate ID; ","")&amp;IF(B35="","Add claim link; ",IF(COUNTIF(ClaimsTable[Claim ID],B35)=0,"Unknown claim; ",""))&amp;IF(C35="","Set workflow stage; ","")&amp;IF(E35="","Record AI role; ","")&amp;IF(G35="","Record reviewer action; ","")&amp;IF(H35="","Record rationale; ","")&amp;IF(L35="","Set outcome; ","")&amp;IF(M35="","Assign reviewer; ","")&amp;IF(N35="","Record review date; ","")&amp;IF(AND(K35&lt;&gt;"",COUNTIF(EvidenceTable[Evidence ID],K35)=0),"Unknown evidence; ","")&amp;IF(AND(K35&lt;&gt;"",COUNTIFS(EvidenceTable[Evidence ID],K35,EvidenceTable[Claim ID],B35)=0),"Evidence not linked to claim; ","")&amp;IF(AND(OR(G35="Escalate",G35="Hold",L35="Escalated"),O35=""),"Record follow-up; ","")&amp;IF(AND(OR(G35="Escalate",L35="Escalated"),I35=""),"Record escalation owner and receipt; ","")&amp;IF(AND(L35="Pending information",O35=""),"Record follow-up; ",""))</f>
      </c>
    </row>
    <row r="36" ht="66" customHeight="1">
      <c r="A36" s="52"/>
      <c r="B36" s="52"/>
      <c r="C36" s="52"/>
      <c r="D36" s="52"/>
      <c r="E36" s="52"/>
      <c r="F36" s="52"/>
      <c r="G36" s="52"/>
      <c r="H36" s="52"/>
      <c r="I36" s="52"/>
      <c r="J36" s="52"/>
      <c r="K36" s="52"/>
      <c r="L36" s="52"/>
      <c r="M36" s="52"/>
      <c r="N36" s="60"/>
      <c r="O36" s="52"/>
      <c r="P36" s="56" t="str">
        <f>IF(COUNTA(A36:O36)=0,"",IF(A36="","Add ID; ","")&amp;IF(AND(A36&lt;&gt;"",COUNTIF(AMLWorkflowTable[AML Review ID],A36)&gt;1),"Duplicate ID; ","")&amp;IF(B36="","Add claim link; ",IF(COUNTIF(ClaimsTable[Claim ID],B36)=0,"Unknown claim; ",""))&amp;IF(C36="","Set workflow stage; ","")&amp;IF(E36="","Record AI role; ","")&amp;IF(G36="","Record reviewer action; ","")&amp;IF(H36="","Record rationale; ","")&amp;IF(L36="","Set outcome; ","")&amp;IF(M36="","Assign reviewer; ","")&amp;IF(N36="","Record review date; ","")&amp;IF(AND(K36&lt;&gt;"",COUNTIF(EvidenceTable[Evidence ID],K36)=0),"Unknown evidence; ","")&amp;IF(AND(K36&lt;&gt;"",COUNTIFS(EvidenceTable[Evidence ID],K36,EvidenceTable[Claim ID],B36)=0),"Evidence not linked to claim; ","")&amp;IF(AND(OR(G36="Escalate",G36="Hold",L36="Escalated"),O36=""),"Record follow-up; ","")&amp;IF(AND(OR(G36="Escalate",L36="Escalated"),I36=""),"Record escalation owner and receipt; ","")&amp;IF(AND(L36="Pending information",O36=""),"Record follow-up; ",""))</f>
      </c>
    </row>
    <row r="37" ht="66" customHeight="1">
      <c r="A37" s="52"/>
      <c r="B37" s="52"/>
      <c r="C37" s="52"/>
      <c r="D37" s="52"/>
      <c r="E37" s="52"/>
      <c r="F37" s="52"/>
      <c r="G37" s="52"/>
      <c r="H37" s="52"/>
      <c r="I37" s="52"/>
      <c r="J37" s="52"/>
      <c r="K37" s="52"/>
      <c r="L37" s="52"/>
      <c r="M37" s="52"/>
      <c r="N37" s="60"/>
      <c r="O37" s="52"/>
      <c r="P37" s="56" t="str">
        <f>IF(COUNTA(A37:O37)=0,"",IF(A37="","Add ID; ","")&amp;IF(AND(A37&lt;&gt;"",COUNTIF(AMLWorkflowTable[AML Review ID],A37)&gt;1),"Duplicate ID; ","")&amp;IF(B37="","Add claim link; ",IF(COUNTIF(ClaimsTable[Claim ID],B37)=0,"Unknown claim; ",""))&amp;IF(C37="","Set workflow stage; ","")&amp;IF(E37="","Record AI role; ","")&amp;IF(G37="","Record reviewer action; ","")&amp;IF(H37="","Record rationale; ","")&amp;IF(L37="","Set outcome; ","")&amp;IF(M37="","Assign reviewer; ","")&amp;IF(N37="","Record review date; ","")&amp;IF(AND(K37&lt;&gt;"",COUNTIF(EvidenceTable[Evidence ID],K37)=0),"Unknown evidence; ","")&amp;IF(AND(K37&lt;&gt;"",COUNTIFS(EvidenceTable[Evidence ID],K37,EvidenceTable[Claim ID],B37)=0),"Evidence not linked to claim; ","")&amp;IF(AND(OR(G37="Escalate",G37="Hold",L37="Escalated"),O37=""),"Record follow-up; ","")&amp;IF(AND(OR(G37="Escalate",L37="Escalated"),I37=""),"Record escalation owner and receipt; ","")&amp;IF(AND(L37="Pending information",O37=""),"Record follow-up; ",""))</f>
      </c>
    </row>
    <row r="38" ht="66" customHeight="1">
      <c r="A38" s="52"/>
      <c r="B38" s="52"/>
      <c r="C38" s="52"/>
      <c r="D38" s="52"/>
      <c r="E38" s="52"/>
      <c r="F38" s="52"/>
      <c r="G38" s="52"/>
      <c r="H38" s="52"/>
      <c r="I38" s="52"/>
      <c r="J38" s="52"/>
      <c r="K38" s="52"/>
      <c r="L38" s="52"/>
      <c r="M38" s="52"/>
      <c r="N38" s="60"/>
      <c r="O38" s="52"/>
      <c r="P38" s="56" t="str">
        <f>IF(COUNTA(A38:O38)=0,"",IF(A38="","Add ID; ","")&amp;IF(AND(A38&lt;&gt;"",COUNTIF(AMLWorkflowTable[AML Review ID],A38)&gt;1),"Duplicate ID; ","")&amp;IF(B38="","Add claim link; ",IF(COUNTIF(ClaimsTable[Claim ID],B38)=0,"Unknown claim; ",""))&amp;IF(C38="","Set workflow stage; ","")&amp;IF(E38="","Record AI role; ","")&amp;IF(G38="","Record reviewer action; ","")&amp;IF(H38="","Record rationale; ","")&amp;IF(L38="","Set outcome; ","")&amp;IF(M38="","Assign reviewer; ","")&amp;IF(N38="","Record review date; ","")&amp;IF(AND(K38&lt;&gt;"",COUNTIF(EvidenceTable[Evidence ID],K38)=0),"Unknown evidence; ","")&amp;IF(AND(K38&lt;&gt;"",COUNTIFS(EvidenceTable[Evidence ID],K38,EvidenceTable[Claim ID],B38)=0),"Evidence not linked to claim; ","")&amp;IF(AND(OR(G38="Escalate",G38="Hold",L38="Escalated"),O38=""),"Record follow-up; ","")&amp;IF(AND(OR(G38="Escalate",L38="Escalated"),I38=""),"Record escalation owner and receipt; ","")&amp;IF(AND(L38="Pending information",O38=""),"Record follow-up; ",""))</f>
      </c>
    </row>
    <row r="39" ht="66" customHeight="1">
      <c r="A39" s="52"/>
      <c r="B39" s="52"/>
      <c r="C39" s="52"/>
      <c r="D39" s="52"/>
      <c r="E39" s="52"/>
      <c r="F39" s="52"/>
      <c r="G39" s="52"/>
      <c r="H39" s="52"/>
      <c r="I39" s="52"/>
      <c r="J39" s="52"/>
      <c r="K39" s="52"/>
      <c r="L39" s="52"/>
      <c r="M39" s="52"/>
      <c r="N39" s="60"/>
      <c r="O39" s="52"/>
      <c r="P39" s="56" t="str">
        <f>IF(COUNTA(A39:O39)=0,"",IF(A39="","Add ID; ","")&amp;IF(AND(A39&lt;&gt;"",COUNTIF(AMLWorkflowTable[AML Review ID],A39)&gt;1),"Duplicate ID; ","")&amp;IF(B39="","Add claim link; ",IF(COUNTIF(ClaimsTable[Claim ID],B39)=0,"Unknown claim; ",""))&amp;IF(C39="","Set workflow stage; ","")&amp;IF(E39="","Record AI role; ","")&amp;IF(G39="","Record reviewer action; ","")&amp;IF(H39="","Record rationale; ","")&amp;IF(L39="","Set outcome; ","")&amp;IF(M39="","Assign reviewer; ","")&amp;IF(N39="","Record review date; ","")&amp;IF(AND(K39&lt;&gt;"",COUNTIF(EvidenceTable[Evidence ID],K39)=0),"Unknown evidence; ","")&amp;IF(AND(K39&lt;&gt;"",COUNTIFS(EvidenceTable[Evidence ID],K39,EvidenceTable[Claim ID],B39)=0),"Evidence not linked to claim; ","")&amp;IF(AND(OR(G39="Escalate",G39="Hold",L39="Escalated"),O39=""),"Record follow-up; ","")&amp;IF(AND(OR(G39="Escalate",L39="Escalated"),I39=""),"Record escalation owner and receipt; ","")&amp;IF(AND(L39="Pending information",O39=""),"Record follow-up; ",""))</f>
      </c>
    </row>
    <row r="40" ht="66" customHeight="1">
      <c r="A40" s="52"/>
      <c r="B40" s="52"/>
      <c r="C40" s="52"/>
      <c r="D40" s="52"/>
      <c r="E40" s="52"/>
      <c r="F40" s="52"/>
      <c r="G40" s="52"/>
      <c r="H40" s="52"/>
      <c r="I40" s="52"/>
      <c r="J40" s="52"/>
      <c r="K40" s="52"/>
      <c r="L40" s="52"/>
      <c r="M40" s="52"/>
      <c r="N40" s="60"/>
      <c r="O40" s="52"/>
      <c r="P40" s="56" t="str">
        <f>IF(COUNTA(A40:O40)=0,"",IF(A40="","Add ID; ","")&amp;IF(AND(A40&lt;&gt;"",COUNTIF(AMLWorkflowTable[AML Review ID],A40)&gt;1),"Duplicate ID; ","")&amp;IF(B40="","Add claim link; ",IF(COUNTIF(ClaimsTable[Claim ID],B40)=0,"Unknown claim; ",""))&amp;IF(C40="","Set workflow stage; ","")&amp;IF(E40="","Record AI role; ","")&amp;IF(G40="","Record reviewer action; ","")&amp;IF(H40="","Record rationale; ","")&amp;IF(L40="","Set outcome; ","")&amp;IF(M40="","Assign reviewer; ","")&amp;IF(N40="","Record review date; ","")&amp;IF(AND(K40&lt;&gt;"",COUNTIF(EvidenceTable[Evidence ID],K40)=0),"Unknown evidence; ","")&amp;IF(AND(K40&lt;&gt;"",COUNTIFS(EvidenceTable[Evidence ID],K40,EvidenceTable[Claim ID],B40)=0),"Evidence not linked to claim; ","")&amp;IF(AND(OR(G40="Escalate",G40="Hold",L40="Escalated"),O40=""),"Record follow-up; ","")&amp;IF(AND(OR(G40="Escalate",L40="Escalated"),I40=""),"Record escalation owner and receipt; ","")&amp;IF(AND(L40="Pending information",O40=""),"Record follow-up; ",""))</f>
      </c>
    </row>
    <row r="41" ht="66" customHeight="1">
      <c r="A41" s="52"/>
      <c r="B41" s="52"/>
      <c r="C41" s="52"/>
      <c r="D41" s="52"/>
      <c r="E41" s="52"/>
      <c r="F41" s="52"/>
      <c r="G41" s="52"/>
      <c r="H41" s="52"/>
      <c r="I41" s="52"/>
      <c r="J41" s="52"/>
      <c r="K41" s="52"/>
      <c r="L41" s="52"/>
      <c r="M41" s="52"/>
      <c r="N41" s="60"/>
      <c r="O41" s="52"/>
      <c r="P41" s="56" t="str">
        <f>IF(COUNTA(A41:O41)=0,"",IF(A41="","Add ID; ","")&amp;IF(AND(A41&lt;&gt;"",COUNTIF(AMLWorkflowTable[AML Review ID],A41)&gt;1),"Duplicate ID; ","")&amp;IF(B41="","Add claim link; ",IF(COUNTIF(ClaimsTable[Claim ID],B41)=0,"Unknown claim; ",""))&amp;IF(C41="","Set workflow stage; ","")&amp;IF(E41="","Record AI role; ","")&amp;IF(G41="","Record reviewer action; ","")&amp;IF(H41="","Record rationale; ","")&amp;IF(L41="","Set outcome; ","")&amp;IF(M41="","Assign reviewer; ","")&amp;IF(N41="","Record review date; ","")&amp;IF(AND(K41&lt;&gt;"",COUNTIF(EvidenceTable[Evidence ID],K41)=0),"Unknown evidence; ","")&amp;IF(AND(K41&lt;&gt;"",COUNTIFS(EvidenceTable[Evidence ID],K41,EvidenceTable[Claim ID],B41)=0),"Evidence not linked to claim; ","")&amp;IF(AND(OR(G41="Escalate",G41="Hold",L41="Escalated"),O41=""),"Record follow-up; ","")&amp;IF(AND(OR(G41="Escalate",L41="Escalated"),I41=""),"Record escalation owner and receipt; ","")&amp;IF(AND(L41="Pending information",O41=""),"Record follow-up; ",""))</f>
      </c>
    </row>
    <row r="42" ht="66" customHeight="1">
      <c r="A42" s="52"/>
      <c r="B42" s="52"/>
      <c r="C42" s="52"/>
      <c r="D42" s="52"/>
      <c r="E42" s="52"/>
      <c r="F42" s="52"/>
      <c r="G42" s="52"/>
      <c r="H42" s="52"/>
      <c r="I42" s="52"/>
      <c r="J42" s="52"/>
      <c r="K42" s="52"/>
      <c r="L42" s="52"/>
      <c r="M42" s="52"/>
      <c r="N42" s="60"/>
      <c r="O42" s="52"/>
      <c r="P42" s="56" t="str">
        <f>IF(COUNTA(A42:O42)=0,"",IF(A42="","Add ID; ","")&amp;IF(AND(A42&lt;&gt;"",COUNTIF(AMLWorkflowTable[AML Review ID],A42)&gt;1),"Duplicate ID; ","")&amp;IF(B42="","Add claim link; ",IF(COUNTIF(ClaimsTable[Claim ID],B42)=0,"Unknown claim; ",""))&amp;IF(C42="","Set workflow stage; ","")&amp;IF(E42="","Record AI role; ","")&amp;IF(G42="","Record reviewer action; ","")&amp;IF(H42="","Record rationale; ","")&amp;IF(L42="","Set outcome; ","")&amp;IF(M42="","Assign reviewer; ","")&amp;IF(N42="","Record review date; ","")&amp;IF(AND(K42&lt;&gt;"",COUNTIF(EvidenceTable[Evidence ID],K42)=0),"Unknown evidence; ","")&amp;IF(AND(K42&lt;&gt;"",COUNTIFS(EvidenceTable[Evidence ID],K42,EvidenceTable[Claim ID],B42)=0),"Evidence not linked to claim; ","")&amp;IF(AND(OR(G42="Escalate",G42="Hold",L42="Escalated"),O42=""),"Record follow-up; ","")&amp;IF(AND(OR(G42="Escalate",L42="Escalated"),I42=""),"Record escalation owner and receipt; ","")&amp;IF(AND(L42="Pending information",O42=""),"Record follow-up; ",""))</f>
      </c>
    </row>
    <row r="43" ht="66" customHeight="1">
      <c r="A43" s="52"/>
      <c r="B43" s="52"/>
      <c r="C43" s="52"/>
      <c r="D43" s="52"/>
      <c r="E43" s="52"/>
      <c r="F43" s="52"/>
      <c r="G43" s="52"/>
      <c r="H43" s="52"/>
      <c r="I43" s="52"/>
      <c r="J43" s="52"/>
      <c r="K43" s="52"/>
      <c r="L43" s="52"/>
      <c r="M43" s="52"/>
      <c r="N43" s="60"/>
      <c r="O43" s="52"/>
      <c r="P43" s="56" t="str">
        <f>IF(COUNTA(A43:O43)=0,"",IF(A43="","Add ID; ","")&amp;IF(AND(A43&lt;&gt;"",COUNTIF(AMLWorkflowTable[AML Review ID],A43)&gt;1),"Duplicate ID; ","")&amp;IF(B43="","Add claim link; ",IF(COUNTIF(ClaimsTable[Claim ID],B43)=0,"Unknown claim; ",""))&amp;IF(C43="","Set workflow stage; ","")&amp;IF(E43="","Record AI role; ","")&amp;IF(G43="","Record reviewer action; ","")&amp;IF(H43="","Record rationale; ","")&amp;IF(L43="","Set outcome; ","")&amp;IF(M43="","Assign reviewer; ","")&amp;IF(N43="","Record review date; ","")&amp;IF(AND(K43&lt;&gt;"",COUNTIF(EvidenceTable[Evidence ID],K43)=0),"Unknown evidence; ","")&amp;IF(AND(K43&lt;&gt;"",COUNTIFS(EvidenceTable[Evidence ID],K43,EvidenceTable[Claim ID],B43)=0),"Evidence not linked to claim; ","")&amp;IF(AND(OR(G43="Escalate",G43="Hold",L43="Escalated"),O43=""),"Record follow-up; ","")&amp;IF(AND(OR(G43="Escalate",L43="Escalated"),I43=""),"Record escalation owner and receipt; ","")&amp;IF(AND(L43="Pending information",O43=""),"Record follow-up; ",""))</f>
      </c>
    </row>
    <row r="44" ht="66" customHeight="1">
      <c r="A44" s="52"/>
      <c r="B44" s="52"/>
      <c r="C44" s="52"/>
      <c r="D44" s="52"/>
      <c r="E44" s="52"/>
      <c r="F44" s="52"/>
      <c r="G44" s="52"/>
      <c r="H44" s="52"/>
      <c r="I44" s="52"/>
      <c r="J44" s="52"/>
      <c r="K44" s="52"/>
      <c r="L44" s="52"/>
      <c r="M44" s="52"/>
      <c r="N44" s="60"/>
      <c r="O44" s="52"/>
      <c r="P44" s="56" t="str">
        <f>IF(COUNTA(A44:O44)=0,"",IF(A44="","Add ID; ","")&amp;IF(AND(A44&lt;&gt;"",COUNTIF(AMLWorkflowTable[AML Review ID],A44)&gt;1),"Duplicate ID; ","")&amp;IF(B44="","Add claim link; ",IF(COUNTIF(ClaimsTable[Claim ID],B44)=0,"Unknown claim; ",""))&amp;IF(C44="","Set workflow stage; ","")&amp;IF(E44="","Record AI role; ","")&amp;IF(G44="","Record reviewer action; ","")&amp;IF(H44="","Record rationale; ","")&amp;IF(L44="","Set outcome; ","")&amp;IF(M44="","Assign reviewer; ","")&amp;IF(N44="","Record review date; ","")&amp;IF(AND(K44&lt;&gt;"",COUNTIF(EvidenceTable[Evidence ID],K44)=0),"Unknown evidence; ","")&amp;IF(AND(K44&lt;&gt;"",COUNTIFS(EvidenceTable[Evidence ID],K44,EvidenceTable[Claim ID],B44)=0),"Evidence not linked to claim; ","")&amp;IF(AND(OR(G44="Escalate",G44="Hold",L44="Escalated"),O44=""),"Record follow-up; ","")&amp;IF(AND(OR(G44="Escalate",L44="Escalated"),I44=""),"Record escalation owner and receipt; ","")&amp;IF(AND(L44="Pending information",O44=""),"Record follow-up; ",""))</f>
      </c>
    </row>
    <row r="45" ht="66" customHeight="1">
      <c r="A45" s="52"/>
      <c r="B45" s="52"/>
      <c r="C45" s="52"/>
      <c r="D45" s="52"/>
      <c r="E45" s="52"/>
      <c r="F45" s="52"/>
      <c r="G45" s="52"/>
      <c r="H45" s="52"/>
      <c r="I45" s="52"/>
      <c r="J45" s="52"/>
      <c r="K45" s="52"/>
      <c r="L45" s="52"/>
      <c r="M45" s="52"/>
      <c r="N45" s="60"/>
      <c r="O45" s="52"/>
      <c r="P45" s="56" t="str">
        <f>IF(COUNTA(A45:O45)=0,"",IF(A45="","Add ID; ","")&amp;IF(AND(A45&lt;&gt;"",COUNTIF(AMLWorkflowTable[AML Review ID],A45)&gt;1),"Duplicate ID; ","")&amp;IF(B45="","Add claim link; ",IF(COUNTIF(ClaimsTable[Claim ID],B45)=0,"Unknown claim; ",""))&amp;IF(C45="","Set workflow stage; ","")&amp;IF(E45="","Record AI role; ","")&amp;IF(G45="","Record reviewer action; ","")&amp;IF(H45="","Record rationale; ","")&amp;IF(L45="","Set outcome; ","")&amp;IF(M45="","Assign reviewer; ","")&amp;IF(N45="","Record review date; ","")&amp;IF(AND(K45&lt;&gt;"",COUNTIF(EvidenceTable[Evidence ID],K45)=0),"Unknown evidence; ","")&amp;IF(AND(K45&lt;&gt;"",COUNTIFS(EvidenceTable[Evidence ID],K45,EvidenceTable[Claim ID],B45)=0),"Evidence not linked to claim; ","")&amp;IF(AND(OR(G45="Escalate",G45="Hold",L45="Escalated"),O45=""),"Record follow-up; ","")&amp;IF(AND(OR(G45="Escalate",L45="Escalated"),I45=""),"Record escalation owner and receipt; ","")&amp;IF(AND(L45="Pending information",O45=""),"Record follow-up; ",""))</f>
      </c>
    </row>
    <row r="46" ht="66" customHeight="1">
      <c r="A46" s="52"/>
      <c r="B46" s="52"/>
      <c r="C46" s="52"/>
      <c r="D46" s="52"/>
      <c r="E46" s="52"/>
      <c r="F46" s="52"/>
      <c r="G46" s="52"/>
      <c r="H46" s="52"/>
      <c r="I46" s="52"/>
      <c r="J46" s="52"/>
      <c r="K46" s="52"/>
      <c r="L46" s="52"/>
      <c r="M46" s="52"/>
      <c r="N46" s="60"/>
      <c r="O46" s="52"/>
      <c r="P46" s="56" t="str">
        <f>IF(COUNTA(A46:O46)=0,"",IF(A46="","Add ID; ","")&amp;IF(AND(A46&lt;&gt;"",COUNTIF(AMLWorkflowTable[AML Review ID],A46)&gt;1),"Duplicate ID; ","")&amp;IF(B46="","Add claim link; ",IF(COUNTIF(ClaimsTable[Claim ID],B46)=0,"Unknown claim; ",""))&amp;IF(C46="","Set workflow stage; ","")&amp;IF(E46="","Record AI role; ","")&amp;IF(G46="","Record reviewer action; ","")&amp;IF(H46="","Record rationale; ","")&amp;IF(L46="","Set outcome; ","")&amp;IF(M46="","Assign reviewer; ","")&amp;IF(N46="","Record review date; ","")&amp;IF(AND(K46&lt;&gt;"",COUNTIF(EvidenceTable[Evidence ID],K46)=0),"Unknown evidence; ","")&amp;IF(AND(K46&lt;&gt;"",COUNTIFS(EvidenceTable[Evidence ID],K46,EvidenceTable[Claim ID],B46)=0),"Evidence not linked to claim; ","")&amp;IF(AND(OR(G46="Escalate",G46="Hold",L46="Escalated"),O46=""),"Record follow-up; ","")&amp;IF(AND(OR(G46="Escalate",L46="Escalated"),I46=""),"Record escalation owner and receipt; ","")&amp;IF(AND(L46="Pending information",O46=""),"Record follow-up; ",""))</f>
      </c>
    </row>
    <row r="47" ht="66" customHeight="1">
      <c r="A47" s="52"/>
      <c r="B47" s="52"/>
      <c r="C47" s="52"/>
      <c r="D47" s="52"/>
      <c r="E47" s="52"/>
      <c r="F47" s="52"/>
      <c r="G47" s="52"/>
      <c r="H47" s="52"/>
      <c r="I47" s="52"/>
      <c r="J47" s="52"/>
      <c r="K47" s="52"/>
      <c r="L47" s="52"/>
      <c r="M47" s="52"/>
      <c r="N47" s="60"/>
      <c r="O47" s="52"/>
      <c r="P47" s="56" t="str">
        <f>IF(COUNTA(A47:O47)=0,"",IF(A47="","Add ID; ","")&amp;IF(AND(A47&lt;&gt;"",COUNTIF(AMLWorkflowTable[AML Review ID],A47)&gt;1),"Duplicate ID; ","")&amp;IF(B47="","Add claim link; ",IF(COUNTIF(ClaimsTable[Claim ID],B47)=0,"Unknown claim; ",""))&amp;IF(C47="","Set workflow stage; ","")&amp;IF(E47="","Record AI role; ","")&amp;IF(G47="","Record reviewer action; ","")&amp;IF(H47="","Record rationale; ","")&amp;IF(L47="","Set outcome; ","")&amp;IF(M47="","Assign reviewer; ","")&amp;IF(N47="","Record review date; ","")&amp;IF(AND(K47&lt;&gt;"",COUNTIF(EvidenceTable[Evidence ID],K47)=0),"Unknown evidence; ","")&amp;IF(AND(K47&lt;&gt;"",COUNTIFS(EvidenceTable[Evidence ID],K47,EvidenceTable[Claim ID],B47)=0),"Evidence not linked to claim; ","")&amp;IF(AND(OR(G47="Escalate",G47="Hold",L47="Escalated"),O47=""),"Record follow-up; ","")&amp;IF(AND(OR(G47="Escalate",L47="Escalated"),I47=""),"Record escalation owner and receipt; ","")&amp;IF(AND(L47="Pending information",O47=""),"Record follow-up; ",""))</f>
      </c>
    </row>
    <row r="48" ht="66" customHeight="1">
      <c r="A48" s="52"/>
      <c r="B48" s="52"/>
      <c r="C48" s="52"/>
      <c r="D48" s="52"/>
      <c r="E48" s="52"/>
      <c r="F48" s="52"/>
      <c r="G48" s="52"/>
      <c r="H48" s="52"/>
      <c r="I48" s="52"/>
      <c r="J48" s="52"/>
      <c r="K48" s="52"/>
      <c r="L48" s="52"/>
      <c r="M48" s="52"/>
      <c r="N48" s="60"/>
      <c r="O48" s="52"/>
      <c r="P48" s="56" t="str">
        <f>IF(COUNTA(A48:O48)=0,"",IF(A48="","Add ID; ","")&amp;IF(AND(A48&lt;&gt;"",COUNTIF(AMLWorkflowTable[AML Review ID],A48)&gt;1),"Duplicate ID; ","")&amp;IF(B48="","Add claim link; ",IF(COUNTIF(ClaimsTable[Claim ID],B48)=0,"Unknown claim; ",""))&amp;IF(C48="","Set workflow stage; ","")&amp;IF(E48="","Record AI role; ","")&amp;IF(G48="","Record reviewer action; ","")&amp;IF(H48="","Record rationale; ","")&amp;IF(L48="","Set outcome; ","")&amp;IF(M48="","Assign reviewer; ","")&amp;IF(N48="","Record review date; ","")&amp;IF(AND(K48&lt;&gt;"",COUNTIF(EvidenceTable[Evidence ID],K48)=0),"Unknown evidence; ","")&amp;IF(AND(K48&lt;&gt;"",COUNTIFS(EvidenceTable[Evidence ID],K48,EvidenceTable[Claim ID],B48)=0),"Evidence not linked to claim; ","")&amp;IF(AND(OR(G48="Escalate",G48="Hold",L48="Escalated"),O48=""),"Record follow-up; ","")&amp;IF(AND(OR(G48="Escalate",L48="Escalated"),I48=""),"Record escalation owner and receipt; ","")&amp;IF(AND(L48="Pending information",O48=""),"Record follow-up; ",""))</f>
      </c>
    </row>
    <row r="49" ht="66" customHeight="1">
      <c r="A49" s="52"/>
      <c r="B49" s="52"/>
      <c r="C49" s="52"/>
      <c r="D49" s="52"/>
      <c r="E49" s="52"/>
      <c r="F49" s="52"/>
      <c r="G49" s="52"/>
      <c r="H49" s="52"/>
      <c r="I49" s="52"/>
      <c r="J49" s="52"/>
      <c r="K49" s="52"/>
      <c r="L49" s="52"/>
      <c r="M49" s="52"/>
      <c r="N49" s="60"/>
      <c r="O49" s="52"/>
      <c r="P49" s="56" t="str">
        <f>IF(COUNTA(A49:O49)=0,"",IF(A49="","Add ID; ","")&amp;IF(AND(A49&lt;&gt;"",COUNTIF(AMLWorkflowTable[AML Review ID],A49)&gt;1),"Duplicate ID; ","")&amp;IF(B49="","Add claim link; ",IF(COUNTIF(ClaimsTable[Claim ID],B49)=0,"Unknown claim; ",""))&amp;IF(C49="","Set workflow stage; ","")&amp;IF(E49="","Record AI role; ","")&amp;IF(G49="","Record reviewer action; ","")&amp;IF(H49="","Record rationale; ","")&amp;IF(L49="","Set outcome; ","")&amp;IF(M49="","Assign reviewer; ","")&amp;IF(N49="","Record review date; ","")&amp;IF(AND(K49&lt;&gt;"",COUNTIF(EvidenceTable[Evidence ID],K49)=0),"Unknown evidence; ","")&amp;IF(AND(K49&lt;&gt;"",COUNTIFS(EvidenceTable[Evidence ID],K49,EvidenceTable[Claim ID],B49)=0),"Evidence not linked to claim; ","")&amp;IF(AND(OR(G49="Escalate",G49="Hold",L49="Escalated"),O49=""),"Record follow-up; ","")&amp;IF(AND(OR(G49="Escalate",L49="Escalated"),I49=""),"Record escalation owner and receipt; ","")&amp;IF(AND(L49="Pending information",O49=""),"Record follow-up; ",""))</f>
      </c>
    </row>
    <row r="50" ht="66" customHeight="1">
      <c r="A50" s="52"/>
      <c r="B50" s="52"/>
      <c r="C50" s="52"/>
      <c r="D50" s="52"/>
      <c r="E50" s="52"/>
      <c r="F50" s="52"/>
      <c r="G50" s="52"/>
      <c r="H50" s="52"/>
      <c r="I50" s="52"/>
      <c r="J50" s="52"/>
      <c r="K50" s="52"/>
      <c r="L50" s="52"/>
      <c r="M50" s="52"/>
      <c r="N50" s="60"/>
      <c r="O50" s="52"/>
      <c r="P50" s="56" t="str">
        <f>IF(COUNTA(A50:O50)=0,"",IF(A50="","Add ID; ","")&amp;IF(AND(A50&lt;&gt;"",COUNTIF(AMLWorkflowTable[AML Review ID],A50)&gt;1),"Duplicate ID; ","")&amp;IF(B50="","Add claim link; ",IF(COUNTIF(ClaimsTable[Claim ID],B50)=0,"Unknown claim; ",""))&amp;IF(C50="","Set workflow stage; ","")&amp;IF(E50="","Record AI role; ","")&amp;IF(G50="","Record reviewer action; ","")&amp;IF(H50="","Record rationale; ","")&amp;IF(L50="","Set outcome; ","")&amp;IF(M50="","Assign reviewer; ","")&amp;IF(N50="","Record review date; ","")&amp;IF(AND(K50&lt;&gt;"",COUNTIF(EvidenceTable[Evidence ID],K50)=0),"Unknown evidence; ","")&amp;IF(AND(K50&lt;&gt;"",COUNTIFS(EvidenceTable[Evidence ID],K50,EvidenceTable[Claim ID],B50)=0),"Evidence not linked to claim; ","")&amp;IF(AND(OR(G50="Escalate",G50="Hold",L50="Escalated"),O50=""),"Record follow-up; ","")&amp;IF(AND(OR(G50="Escalate",L50="Escalated"),I50=""),"Record escalation owner and receipt; ","")&amp;IF(AND(L50="Pending information",O50=""),"Record follow-up; ",""))</f>
      </c>
    </row>
    <row r="51" ht="66" customHeight="1">
      <c r="A51" s="52"/>
      <c r="B51" s="52"/>
      <c r="C51" s="52"/>
      <c r="D51" s="52"/>
      <c r="E51" s="52"/>
      <c r="F51" s="52"/>
      <c r="G51" s="52"/>
      <c r="H51" s="52"/>
      <c r="I51" s="52"/>
      <c r="J51" s="52"/>
      <c r="K51" s="52"/>
      <c r="L51" s="52"/>
      <c r="M51" s="52"/>
      <c r="N51" s="60"/>
      <c r="O51" s="52"/>
      <c r="P51" s="56" t="str">
        <f>IF(COUNTA(A51:O51)=0,"",IF(A51="","Add ID; ","")&amp;IF(AND(A51&lt;&gt;"",COUNTIF(AMLWorkflowTable[AML Review ID],A51)&gt;1),"Duplicate ID; ","")&amp;IF(B51="","Add claim link; ",IF(COUNTIF(ClaimsTable[Claim ID],B51)=0,"Unknown claim; ",""))&amp;IF(C51="","Set workflow stage; ","")&amp;IF(E51="","Record AI role; ","")&amp;IF(G51="","Record reviewer action; ","")&amp;IF(H51="","Record rationale; ","")&amp;IF(L51="","Set outcome; ","")&amp;IF(M51="","Assign reviewer; ","")&amp;IF(N51="","Record review date; ","")&amp;IF(AND(K51&lt;&gt;"",COUNTIF(EvidenceTable[Evidence ID],K51)=0),"Unknown evidence; ","")&amp;IF(AND(K51&lt;&gt;"",COUNTIFS(EvidenceTable[Evidence ID],K51,EvidenceTable[Claim ID],B51)=0),"Evidence not linked to claim; ","")&amp;IF(AND(OR(G51="Escalate",G51="Hold",L51="Escalated"),O51=""),"Record follow-up; ","")&amp;IF(AND(OR(G51="Escalate",L51="Escalated"),I51=""),"Record escalation owner and receipt; ","")&amp;IF(AND(L51="Pending information",O51=""),"Record follow-up; ",""))</f>
      </c>
    </row>
    <row r="52" ht="66" customHeight="1">
      <c r="A52" s="52"/>
      <c r="B52" s="52"/>
      <c r="C52" s="52"/>
      <c r="D52" s="52"/>
      <c r="E52" s="52"/>
      <c r="F52" s="52"/>
      <c r="G52" s="52"/>
      <c r="H52" s="52"/>
      <c r="I52" s="52"/>
      <c r="J52" s="52"/>
      <c r="K52" s="52"/>
      <c r="L52" s="52"/>
      <c r="M52" s="52"/>
      <c r="N52" s="60"/>
      <c r="O52" s="52"/>
      <c r="P52" s="56" t="str">
        <f>IF(COUNTA(A52:O52)=0,"",IF(A52="","Add ID; ","")&amp;IF(AND(A52&lt;&gt;"",COUNTIF(AMLWorkflowTable[AML Review ID],A52)&gt;1),"Duplicate ID; ","")&amp;IF(B52="","Add claim link; ",IF(COUNTIF(ClaimsTable[Claim ID],B52)=0,"Unknown claim; ",""))&amp;IF(C52="","Set workflow stage; ","")&amp;IF(E52="","Record AI role; ","")&amp;IF(G52="","Record reviewer action; ","")&amp;IF(H52="","Record rationale; ","")&amp;IF(L52="","Set outcome; ","")&amp;IF(M52="","Assign reviewer; ","")&amp;IF(N52="","Record review date; ","")&amp;IF(AND(K52&lt;&gt;"",COUNTIF(EvidenceTable[Evidence ID],K52)=0),"Unknown evidence; ","")&amp;IF(AND(K52&lt;&gt;"",COUNTIFS(EvidenceTable[Evidence ID],K52,EvidenceTable[Claim ID],B52)=0),"Evidence not linked to claim; ","")&amp;IF(AND(OR(G52="Escalate",G52="Hold",L52="Escalated"),O52=""),"Record follow-up; ","")&amp;IF(AND(OR(G52="Escalate",L52="Escalated"),I52=""),"Record escalation owner and receipt; ","")&amp;IF(AND(L52="Pending information",O52=""),"Record follow-up; ",""))</f>
      </c>
    </row>
    <row r="53" ht="66" customHeight="1">
      <c r="A53" s="52"/>
      <c r="B53" s="52"/>
      <c r="C53" s="52"/>
      <c r="D53" s="52"/>
      <c r="E53" s="52"/>
      <c r="F53" s="52"/>
      <c r="G53" s="52"/>
      <c r="H53" s="52"/>
      <c r="I53" s="52"/>
      <c r="J53" s="52"/>
      <c r="K53" s="52"/>
      <c r="L53" s="52"/>
      <c r="M53" s="52"/>
      <c r="N53" s="60"/>
      <c r="O53" s="52"/>
      <c r="P53" s="56" t="str">
        <f>IF(COUNTA(A53:O53)=0,"",IF(A53="","Add ID; ","")&amp;IF(AND(A53&lt;&gt;"",COUNTIF(AMLWorkflowTable[AML Review ID],A53)&gt;1),"Duplicate ID; ","")&amp;IF(B53="","Add claim link; ",IF(COUNTIF(ClaimsTable[Claim ID],B53)=0,"Unknown claim; ",""))&amp;IF(C53="","Set workflow stage; ","")&amp;IF(E53="","Record AI role; ","")&amp;IF(G53="","Record reviewer action; ","")&amp;IF(H53="","Record rationale; ","")&amp;IF(L53="","Set outcome; ","")&amp;IF(M53="","Assign reviewer; ","")&amp;IF(N53="","Record review date; ","")&amp;IF(AND(K53&lt;&gt;"",COUNTIF(EvidenceTable[Evidence ID],K53)=0),"Unknown evidence; ","")&amp;IF(AND(K53&lt;&gt;"",COUNTIFS(EvidenceTable[Evidence ID],K53,EvidenceTable[Claim ID],B53)=0),"Evidence not linked to claim; ","")&amp;IF(AND(OR(G53="Escalate",G53="Hold",L53="Escalated"),O53=""),"Record follow-up; ","")&amp;IF(AND(OR(G53="Escalate",L53="Escalated"),I53=""),"Record escalation owner and receipt; ","")&amp;IF(AND(L53="Pending information",O53=""),"Record follow-up; ",""))</f>
      </c>
    </row>
    <row r="54" ht="66" customHeight="1">
      <c r="A54" s="52"/>
      <c r="B54" s="52"/>
      <c r="C54" s="52"/>
      <c r="D54" s="52"/>
      <c r="E54" s="52"/>
      <c r="F54" s="52"/>
      <c r="G54" s="52"/>
      <c r="H54" s="52"/>
      <c r="I54" s="52"/>
      <c r="J54" s="52"/>
      <c r="K54" s="52"/>
      <c r="L54" s="52"/>
      <c r="M54" s="52"/>
      <c r="N54" s="60"/>
      <c r="O54" s="52"/>
      <c r="P54" s="56" t="str">
        <f>IF(COUNTA(A54:O54)=0,"",IF(A54="","Add ID; ","")&amp;IF(AND(A54&lt;&gt;"",COUNTIF(AMLWorkflowTable[AML Review ID],A54)&gt;1),"Duplicate ID; ","")&amp;IF(B54="","Add claim link; ",IF(COUNTIF(ClaimsTable[Claim ID],B54)=0,"Unknown claim; ",""))&amp;IF(C54="","Set workflow stage; ","")&amp;IF(E54="","Record AI role; ","")&amp;IF(G54="","Record reviewer action; ","")&amp;IF(H54="","Record rationale; ","")&amp;IF(L54="","Set outcome; ","")&amp;IF(M54="","Assign reviewer; ","")&amp;IF(N54="","Record review date; ","")&amp;IF(AND(K54&lt;&gt;"",COUNTIF(EvidenceTable[Evidence ID],K54)=0),"Unknown evidence; ","")&amp;IF(AND(K54&lt;&gt;"",COUNTIFS(EvidenceTable[Evidence ID],K54,EvidenceTable[Claim ID],B54)=0),"Evidence not linked to claim; ","")&amp;IF(AND(OR(G54="Escalate",G54="Hold",L54="Escalated"),O54=""),"Record follow-up; ","")&amp;IF(AND(OR(G54="Escalate",L54="Escalated"),I54=""),"Record escalation owner and receipt; ","")&amp;IF(AND(L54="Pending information",O54=""),"Record follow-up; ",""))</f>
      </c>
    </row>
    <row r="55" ht="66" customHeight="1">
      <c r="A55" s="52"/>
      <c r="B55" s="52"/>
      <c r="C55" s="52"/>
      <c r="D55" s="52"/>
      <c r="E55" s="52"/>
      <c r="F55" s="52"/>
      <c r="G55" s="52"/>
      <c r="H55" s="52"/>
      <c r="I55" s="52"/>
      <c r="J55" s="52"/>
      <c r="K55" s="52"/>
      <c r="L55" s="52"/>
      <c r="M55" s="52"/>
      <c r="N55" s="60"/>
      <c r="O55" s="52"/>
      <c r="P55" s="56" t="str">
        <f>IF(COUNTA(A55:O55)=0,"",IF(A55="","Add ID; ","")&amp;IF(AND(A55&lt;&gt;"",COUNTIF(AMLWorkflowTable[AML Review ID],A55)&gt;1),"Duplicate ID; ","")&amp;IF(B55="","Add claim link; ",IF(COUNTIF(ClaimsTable[Claim ID],B55)=0,"Unknown claim; ",""))&amp;IF(C55="","Set workflow stage; ","")&amp;IF(E55="","Record AI role; ","")&amp;IF(G55="","Record reviewer action; ","")&amp;IF(H55="","Record rationale; ","")&amp;IF(L55="","Set outcome; ","")&amp;IF(M55="","Assign reviewer; ","")&amp;IF(N55="","Record review date; ","")&amp;IF(AND(K55&lt;&gt;"",COUNTIF(EvidenceTable[Evidence ID],K55)=0),"Unknown evidence; ","")&amp;IF(AND(K55&lt;&gt;"",COUNTIFS(EvidenceTable[Evidence ID],K55,EvidenceTable[Claim ID],B55)=0),"Evidence not linked to claim; ","")&amp;IF(AND(OR(G55="Escalate",G55="Hold",L55="Escalated"),O55=""),"Record follow-up; ","")&amp;IF(AND(OR(G55="Escalate",L55="Escalated"),I55=""),"Record escalation owner and receipt; ","")&amp;IF(AND(L55="Pending information",O55=""),"Record follow-up; ",""))</f>
      </c>
    </row>
    <row r="56" ht="66" customHeight="1">
      <c r="A56" s="52"/>
      <c r="B56" s="52"/>
      <c r="C56" s="52"/>
      <c r="D56" s="52"/>
      <c r="E56" s="52"/>
      <c r="F56" s="52"/>
      <c r="G56" s="52"/>
      <c r="H56" s="52"/>
      <c r="I56" s="52"/>
      <c r="J56" s="52"/>
      <c r="K56" s="52"/>
      <c r="L56" s="52"/>
      <c r="M56" s="52"/>
      <c r="N56" s="60"/>
      <c r="O56" s="52"/>
      <c r="P56" s="56" t="str">
        <f>IF(COUNTA(A56:O56)=0,"",IF(A56="","Add ID; ","")&amp;IF(AND(A56&lt;&gt;"",COUNTIF(AMLWorkflowTable[AML Review ID],A56)&gt;1),"Duplicate ID; ","")&amp;IF(B56="","Add claim link; ",IF(COUNTIF(ClaimsTable[Claim ID],B56)=0,"Unknown claim; ",""))&amp;IF(C56="","Set workflow stage; ","")&amp;IF(E56="","Record AI role; ","")&amp;IF(G56="","Record reviewer action; ","")&amp;IF(H56="","Record rationale; ","")&amp;IF(L56="","Set outcome; ","")&amp;IF(M56="","Assign reviewer; ","")&amp;IF(N56="","Record review date; ","")&amp;IF(AND(K56&lt;&gt;"",COUNTIF(EvidenceTable[Evidence ID],K56)=0),"Unknown evidence; ","")&amp;IF(AND(K56&lt;&gt;"",COUNTIFS(EvidenceTable[Evidence ID],K56,EvidenceTable[Claim ID],B56)=0),"Evidence not linked to claim; ","")&amp;IF(AND(OR(G56="Escalate",G56="Hold",L56="Escalated"),O56=""),"Record follow-up; ","")&amp;IF(AND(OR(G56="Escalate",L56="Escalated"),I56=""),"Record escalation owner and receipt; ","")&amp;IF(AND(L56="Pending information",O56=""),"Record follow-up; ",""))</f>
      </c>
    </row>
    <row r="57" ht="66" customHeight="1">
      <c r="A57" s="52"/>
      <c r="B57" s="52"/>
      <c r="C57" s="52"/>
      <c r="D57" s="52"/>
      <c r="E57" s="52"/>
      <c r="F57" s="52"/>
      <c r="G57" s="52"/>
      <c r="H57" s="52"/>
      <c r="I57" s="52"/>
      <c r="J57" s="52"/>
      <c r="K57" s="52"/>
      <c r="L57" s="52"/>
      <c r="M57" s="52"/>
      <c r="N57" s="60"/>
      <c r="O57" s="52"/>
      <c r="P57" s="56" t="str">
        <f>IF(COUNTA(A57:O57)=0,"",IF(A57="","Add ID; ","")&amp;IF(AND(A57&lt;&gt;"",COUNTIF(AMLWorkflowTable[AML Review ID],A57)&gt;1),"Duplicate ID; ","")&amp;IF(B57="","Add claim link; ",IF(COUNTIF(ClaimsTable[Claim ID],B57)=0,"Unknown claim; ",""))&amp;IF(C57="","Set workflow stage; ","")&amp;IF(E57="","Record AI role; ","")&amp;IF(G57="","Record reviewer action; ","")&amp;IF(H57="","Record rationale; ","")&amp;IF(L57="","Set outcome; ","")&amp;IF(M57="","Assign reviewer; ","")&amp;IF(N57="","Record review date; ","")&amp;IF(AND(K57&lt;&gt;"",COUNTIF(EvidenceTable[Evidence ID],K57)=0),"Unknown evidence; ","")&amp;IF(AND(K57&lt;&gt;"",COUNTIFS(EvidenceTable[Evidence ID],K57,EvidenceTable[Claim ID],B57)=0),"Evidence not linked to claim; ","")&amp;IF(AND(OR(G57="Escalate",G57="Hold",L57="Escalated"),O57=""),"Record follow-up; ","")&amp;IF(AND(OR(G57="Escalate",L57="Escalated"),I57=""),"Record escalation owner and receipt; ","")&amp;IF(AND(L57="Pending information",O57=""),"Record follow-up; ",""))</f>
      </c>
    </row>
    <row r="58" ht="66" customHeight="1">
      <c r="A58" s="52"/>
      <c r="B58" s="52"/>
      <c r="C58" s="52"/>
      <c r="D58" s="52"/>
      <c r="E58" s="52"/>
      <c r="F58" s="52"/>
      <c r="G58" s="52"/>
      <c r="H58" s="52"/>
      <c r="I58" s="52"/>
      <c r="J58" s="52"/>
      <c r="K58" s="52"/>
      <c r="L58" s="52"/>
      <c r="M58" s="52"/>
      <c r="N58" s="60"/>
      <c r="O58" s="52"/>
      <c r="P58" s="56" t="str">
        <f>IF(COUNTA(A58:O58)=0,"",IF(A58="","Add ID; ","")&amp;IF(AND(A58&lt;&gt;"",COUNTIF(AMLWorkflowTable[AML Review ID],A58)&gt;1),"Duplicate ID; ","")&amp;IF(B58="","Add claim link; ",IF(COUNTIF(ClaimsTable[Claim ID],B58)=0,"Unknown claim; ",""))&amp;IF(C58="","Set workflow stage; ","")&amp;IF(E58="","Record AI role; ","")&amp;IF(G58="","Record reviewer action; ","")&amp;IF(H58="","Record rationale; ","")&amp;IF(L58="","Set outcome; ","")&amp;IF(M58="","Assign reviewer; ","")&amp;IF(N58="","Record review date; ","")&amp;IF(AND(K58&lt;&gt;"",COUNTIF(EvidenceTable[Evidence ID],K58)=0),"Unknown evidence; ","")&amp;IF(AND(K58&lt;&gt;"",COUNTIFS(EvidenceTable[Evidence ID],K58,EvidenceTable[Claim ID],B58)=0),"Evidence not linked to claim; ","")&amp;IF(AND(OR(G58="Escalate",G58="Hold",L58="Escalated"),O58=""),"Record follow-up; ","")&amp;IF(AND(OR(G58="Escalate",L58="Escalated"),I58=""),"Record escalation owner and receipt; ","")&amp;IF(AND(L58="Pending information",O58=""),"Record follow-up; ",""))</f>
      </c>
    </row>
    <row r="59" ht="66" customHeight="1">
      <c r="A59" s="52"/>
      <c r="B59" s="52"/>
      <c r="C59" s="52"/>
      <c r="D59" s="52"/>
      <c r="E59" s="52"/>
      <c r="F59" s="52"/>
      <c r="G59" s="52"/>
      <c r="H59" s="52"/>
      <c r="I59" s="52"/>
      <c r="J59" s="52"/>
      <c r="K59" s="52"/>
      <c r="L59" s="52"/>
      <c r="M59" s="52"/>
      <c r="N59" s="60"/>
      <c r="O59" s="52"/>
      <c r="P59" s="56" t="str">
        <f>IF(COUNTA(A59:O59)=0,"",IF(A59="","Add ID; ","")&amp;IF(AND(A59&lt;&gt;"",COUNTIF(AMLWorkflowTable[AML Review ID],A59)&gt;1),"Duplicate ID; ","")&amp;IF(B59="","Add claim link; ",IF(COUNTIF(ClaimsTable[Claim ID],B59)=0,"Unknown claim; ",""))&amp;IF(C59="","Set workflow stage; ","")&amp;IF(E59="","Record AI role; ","")&amp;IF(G59="","Record reviewer action; ","")&amp;IF(H59="","Record rationale; ","")&amp;IF(L59="","Set outcome; ","")&amp;IF(M59="","Assign reviewer; ","")&amp;IF(N59="","Record review date; ","")&amp;IF(AND(K59&lt;&gt;"",COUNTIF(EvidenceTable[Evidence ID],K59)=0),"Unknown evidence; ","")&amp;IF(AND(K59&lt;&gt;"",COUNTIFS(EvidenceTable[Evidence ID],K59,EvidenceTable[Claim ID],B59)=0),"Evidence not linked to claim; ","")&amp;IF(AND(OR(G59="Escalate",G59="Hold",L59="Escalated"),O59=""),"Record follow-up; ","")&amp;IF(AND(OR(G59="Escalate",L59="Escalated"),I59=""),"Record escalation owner and receipt; ","")&amp;IF(AND(L59="Pending information",O59=""),"Record follow-up; ",""))</f>
      </c>
    </row>
    <row r="60" ht="66" customHeight="1">
      <c r="A60" s="52"/>
      <c r="B60" s="52"/>
      <c r="C60" s="52"/>
      <c r="D60" s="52"/>
      <c r="E60" s="52"/>
      <c r="F60" s="52"/>
      <c r="G60" s="52"/>
      <c r="H60" s="52"/>
      <c r="I60" s="52"/>
      <c r="J60" s="52"/>
      <c r="K60" s="52"/>
      <c r="L60" s="52"/>
      <c r="M60" s="52"/>
      <c r="N60" s="60"/>
      <c r="O60" s="52"/>
      <c r="P60" s="56" t="str">
        <f>IF(COUNTA(A60:O60)=0,"",IF(A60="","Add ID; ","")&amp;IF(AND(A60&lt;&gt;"",COUNTIF(AMLWorkflowTable[AML Review ID],A60)&gt;1),"Duplicate ID; ","")&amp;IF(B60="","Add claim link; ",IF(COUNTIF(ClaimsTable[Claim ID],B60)=0,"Unknown claim; ",""))&amp;IF(C60="","Set workflow stage; ","")&amp;IF(E60="","Record AI role; ","")&amp;IF(G60="","Record reviewer action; ","")&amp;IF(H60="","Record rationale; ","")&amp;IF(L60="","Set outcome; ","")&amp;IF(M60="","Assign reviewer; ","")&amp;IF(N60="","Record review date; ","")&amp;IF(AND(K60&lt;&gt;"",COUNTIF(EvidenceTable[Evidence ID],K60)=0),"Unknown evidence; ","")&amp;IF(AND(K60&lt;&gt;"",COUNTIFS(EvidenceTable[Evidence ID],K60,EvidenceTable[Claim ID],B60)=0),"Evidence not linked to claim; ","")&amp;IF(AND(OR(G60="Escalate",G60="Hold",L60="Escalated"),O60=""),"Record follow-up; ","")&amp;IF(AND(OR(G60="Escalate",L60="Escalated"),I60=""),"Record escalation owner and receipt; ","")&amp;IF(AND(L60="Pending information",O60=""),"Record follow-up; ",""))</f>
      </c>
    </row>
    <row r="61" ht="66" customHeight="1">
      <c r="A61" s="52"/>
      <c r="B61" s="52"/>
      <c r="C61" s="52"/>
      <c r="D61" s="52"/>
      <c r="E61" s="52"/>
      <c r="F61" s="52"/>
      <c r="G61" s="52"/>
      <c r="H61" s="52"/>
      <c r="I61" s="52"/>
      <c r="J61" s="52"/>
      <c r="K61" s="52"/>
      <c r="L61" s="52"/>
      <c r="M61" s="52"/>
      <c r="N61" s="60"/>
      <c r="O61" s="52"/>
      <c r="P61" s="56" t="str">
        <f>IF(COUNTA(A61:O61)=0,"",IF(A61="","Add ID; ","")&amp;IF(AND(A61&lt;&gt;"",COUNTIF(AMLWorkflowTable[AML Review ID],A61)&gt;1),"Duplicate ID; ","")&amp;IF(B61="","Add claim link; ",IF(COUNTIF(ClaimsTable[Claim ID],B61)=0,"Unknown claim; ",""))&amp;IF(C61="","Set workflow stage; ","")&amp;IF(E61="","Record AI role; ","")&amp;IF(G61="","Record reviewer action; ","")&amp;IF(H61="","Record rationale; ","")&amp;IF(L61="","Set outcome; ","")&amp;IF(M61="","Assign reviewer; ","")&amp;IF(N61="","Record review date; ","")&amp;IF(AND(K61&lt;&gt;"",COUNTIF(EvidenceTable[Evidence ID],K61)=0),"Unknown evidence; ","")&amp;IF(AND(K61&lt;&gt;"",COUNTIFS(EvidenceTable[Evidence ID],K61,EvidenceTable[Claim ID],B61)=0),"Evidence not linked to claim; ","")&amp;IF(AND(OR(G61="Escalate",G61="Hold",L61="Escalated"),O61=""),"Record follow-up; ","")&amp;IF(AND(OR(G61="Escalate",L61="Escalated"),I61=""),"Record escalation owner and receipt; ","")&amp;IF(AND(L61="Pending information",O61=""),"Record follow-up; ",""))</f>
      </c>
    </row>
    <row r="62" ht="66" customHeight="1">
      <c r="A62" s="52"/>
      <c r="B62" s="52"/>
      <c r="C62" s="52"/>
      <c r="D62" s="52"/>
      <c r="E62" s="52"/>
      <c r="F62" s="52"/>
      <c r="G62" s="52"/>
      <c r="H62" s="52"/>
      <c r="I62" s="52"/>
      <c r="J62" s="52"/>
      <c r="K62" s="52"/>
      <c r="L62" s="52"/>
      <c r="M62" s="52"/>
      <c r="N62" s="60"/>
      <c r="O62" s="52"/>
      <c r="P62" s="56" t="str">
        <f>IF(COUNTA(A62:O62)=0,"",IF(A62="","Add ID; ","")&amp;IF(AND(A62&lt;&gt;"",COUNTIF(AMLWorkflowTable[AML Review ID],A62)&gt;1),"Duplicate ID; ","")&amp;IF(B62="","Add claim link; ",IF(COUNTIF(ClaimsTable[Claim ID],B62)=0,"Unknown claim; ",""))&amp;IF(C62="","Set workflow stage; ","")&amp;IF(E62="","Record AI role; ","")&amp;IF(G62="","Record reviewer action; ","")&amp;IF(H62="","Record rationale; ","")&amp;IF(L62="","Set outcome; ","")&amp;IF(M62="","Assign reviewer; ","")&amp;IF(N62="","Record review date; ","")&amp;IF(AND(K62&lt;&gt;"",COUNTIF(EvidenceTable[Evidence ID],K62)=0),"Unknown evidence; ","")&amp;IF(AND(K62&lt;&gt;"",COUNTIFS(EvidenceTable[Evidence ID],K62,EvidenceTable[Claim ID],B62)=0),"Evidence not linked to claim; ","")&amp;IF(AND(OR(G62="Escalate",G62="Hold",L62="Escalated"),O62=""),"Record follow-up; ","")&amp;IF(AND(OR(G62="Escalate",L62="Escalated"),I62=""),"Record escalation owner and receipt; ","")&amp;IF(AND(L62="Pending information",O62=""),"Record follow-up; ",""))</f>
      </c>
    </row>
    <row r="63" ht="66" customHeight="1">
      <c r="A63" s="52"/>
      <c r="B63" s="52"/>
      <c r="C63" s="52"/>
      <c r="D63" s="52"/>
      <c r="E63" s="52"/>
      <c r="F63" s="52"/>
      <c r="G63" s="52"/>
      <c r="H63" s="52"/>
      <c r="I63" s="52"/>
      <c r="J63" s="52"/>
      <c r="K63" s="52"/>
      <c r="L63" s="52"/>
      <c r="M63" s="52"/>
      <c r="N63" s="60"/>
      <c r="O63" s="52"/>
      <c r="P63" s="56" t="str">
        <f>IF(COUNTA(A63:O63)=0,"",IF(A63="","Add ID; ","")&amp;IF(AND(A63&lt;&gt;"",COUNTIF(AMLWorkflowTable[AML Review ID],A63)&gt;1),"Duplicate ID; ","")&amp;IF(B63="","Add claim link; ",IF(COUNTIF(ClaimsTable[Claim ID],B63)=0,"Unknown claim; ",""))&amp;IF(C63="","Set workflow stage; ","")&amp;IF(E63="","Record AI role; ","")&amp;IF(G63="","Record reviewer action; ","")&amp;IF(H63="","Record rationale; ","")&amp;IF(L63="","Set outcome; ","")&amp;IF(M63="","Assign reviewer; ","")&amp;IF(N63="","Record review date; ","")&amp;IF(AND(K63&lt;&gt;"",COUNTIF(EvidenceTable[Evidence ID],K63)=0),"Unknown evidence; ","")&amp;IF(AND(K63&lt;&gt;"",COUNTIFS(EvidenceTable[Evidence ID],K63,EvidenceTable[Claim ID],B63)=0),"Evidence not linked to claim; ","")&amp;IF(AND(OR(G63="Escalate",G63="Hold",L63="Escalated"),O63=""),"Record follow-up; ","")&amp;IF(AND(OR(G63="Escalate",L63="Escalated"),I63=""),"Record escalation owner and receipt; ","")&amp;IF(AND(L63="Pending information",O63=""),"Record follow-up; ",""))</f>
      </c>
    </row>
    <row r="64" ht="66" customHeight="1">
      <c r="A64" s="52"/>
      <c r="B64" s="52"/>
      <c r="C64" s="52"/>
      <c r="D64" s="52"/>
      <c r="E64" s="52"/>
      <c r="F64" s="52"/>
      <c r="G64" s="52"/>
      <c r="H64" s="52"/>
      <c r="I64" s="52"/>
      <c r="J64" s="52"/>
      <c r="K64" s="52"/>
      <c r="L64" s="52"/>
      <c r="M64" s="52"/>
      <c r="N64" s="60"/>
      <c r="O64" s="52"/>
      <c r="P64" s="56" t="str">
        <f>IF(COUNTA(A64:O64)=0,"",IF(A64="","Add ID; ","")&amp;IF(AND(A64&lt;&gt;"",COUNTIF(AMLWorkflowTable[AML Review ID],A64)&gt;1),"Duplicate ID; ","")&amp;IF(B64="","Add claim link; ",IF(COUNTIF(ClaimsTable[Claim ID],B64)=0,"Unknown claim; ",""))&amp;IF(C64="","Set workflow stage; ","")&amp;IF(E64="","Record AI role; ","")&amp;IF(G64="","Record reviewer action; ","")&amp;IF(H64="","Record rationale; ","")&amp;IF(L64="","Set outcome; ","")&amp;IF(M64="","Assign reviewer; ","")&amp;IF(N64="","Record review date; ","")&amp;IF(AND(K64&lt;&gt;"",COUNTIF(EvidenceTable[Evidence ID],K64)=0),"Unknown evidence; ","")&amp;IF(AND(K64&lt;&gt;"",COUNTIFS(EvidenceTable[Evidence ID],K64,EvidenceTable[Claim ID],B64)=0),"Evidence not linked to claim; ","")&amp;IF(AND(OR(G64="Escalate",G64="Hold",L64="Escalated"),O64=""),"Record follow-up; ","")&amp;IF(AND(OR(G64="Escalate",L64="Escalated"),I64=""),"Record escalation owner and receipt; ","")&amp;IF(AND(L64="Pending information",O64=""),"Record follow-up; ",""))</f>
      </c>
    </row>
    <row r="65" ht="66" customHeight="1">
      <c r="A65" s="52"/>
      <c r="B65" s="52"/>
      <c r="C65" s="52"/>
      <c r="D65" s="52"/>
      <c r="E65" s="52"/>
      <c r="F65" s="52"/>
      <c r="G65" s="52"/>
      <c r="H65" s="52"/>
      <c r="I65" s="52"/>
      <c r="J65" s="52"/>
      <c r="K65" s="52"/>
      <c r="L65" s="52"/>
      <c r="M65" s="52"/>
      <c r="N65" s="60"/>
      <c r="O65" s="52"/>
      <c r="P65" s="56" t="str">
        <f>IF(COUNTA(A65:O65)=0,"",IF(A65="","Add ID; ","")&amp;IF(AND(A65&lt;&gt;"",COUNTIF(AMLWorkflowTable[AML Review ID],A65)&gt;1),"Duplicate ID; ","")&amp;IF(B65="","Add claim link; ",IF(COUNTIF(ClaimsTable[Claim ID],B65)=0,"Unknown claim; ",""))&amp;IF(C65="","Set workflow stage; ","")&amp;IF(E65="","Record AI role; ","")&amp;IF(G65="","Record reviewer action; ","")&amp;IF(H65="","Record rationale; ","")&amp;IF(L65="","Set outcome; ","")&amp;IF(M65="","Assign reviewer; ","")&amp;IF(N65="","Record review date; ","")&amp;IF(AND(K65&lt;&gt;"",COUNTIF(EvidenceTable[Evidence ID],K65)=0),"Unknown evidence; ","")&amp;IF(AND(K65&lt;&gt;"",COUNTIFS(EvidenceTable[Evidence ID],K65,EvidenceTable[Claim ID],B65)=0),"Evidence not linked to claim; ","")&amp;IF(AND(OR(G65="Escalate",G65="Hold",L65="Escalated"),O65=""),"Record follow-up; ","")&amp;IF(AND(OR(G65="Escalate",L65="Escalated"),I65=""),"Record escalation owner and receipt; ","")&amp;IF(AND(L65="Pending information",O65=""),"Record follow-up; ",""))</f>
      </c>
    </row>
    <row r="66" ht="66" customHeight="1">
      <c r="A66" s="52"/>
      <c r="B66" s="52"/>
      <c r="C66" s="52"/>
      <c r="D66" s="52"/>
      <c r="E66" s="52"/>
      <c r="F66" s="52"/>
      <c r="G66" s="52"/>
      <c r="H66" s="52"/>
      <c r="I66" s="52"/>
      <c r="J66" s="52"/>
      <c r="K66" s="52"/>
      <c r="L66" s="52"/>
      <c r="M66" s="52"/>
      <c r="N66" s="60"/>
      <c r="O66" s="52"/>
      <c r="P66" s="56" t="str">
        <f>IF(COUNTA(A66:O66)=0,"",IF(A66="","Add ID; ","")&amp;IF(AND(A66&lt;&gt;"",COUNTIF(AMLWorkflowTable[AML Review ID],A66)&gt;1),"Duplicate ID; ","")&amp;IF(B66="","Add claim link; ",IF(COUNTIF(ClaimsTable[Claim ID],B66)=0,"Unknown claim; ",""))&amp;IF(C66="","Set workflow stage; ","")&amp;IF(E66="","Record AI role; ","")&amp;IF(G66="","Record reviewer action; ","")&amp;IF(H66="","Record rationale; ","")&amp;IF(L66="","Set outcome; ","")&amp;IF(M66="","Assign reviewer; ","")&amp;IF(N66="","Record review date; ","")&amp;IF(AND(K66&lt;&gt;"",COUNTIF(EvidenceTable[Evidence ID],K66)=0),"Unknown evidence; ","")&amp;IF(AND(K66&lt;&gt;"",COUNTIFS(EvidenceTable[Evidence ID],K66,EvidenceTable[Claim ID],B66)=0),"Evidence not linked to claim; ","")&amp;IF(AND(OR(G66="Escalate",G66="Hold",L66="Escalated"),O66=""),"Record follow-up; ","")&amp;IF(AND(OR(G66="Escalate",L66="Escalated"),I66=""),"Record escalation owner and receipt; ","")&amp;IF(AND(L66="Pending information",O66=""),"Record follow-up; ",""))</f>
      </c>
    </row>
    <row r="67" ht="66" customHeight="1">
      <c r="A67" s="52"/>
      <c r="B67" s="52"/>
      <c r="C67" s="52"/>
      <c r="D67" s="52"/>
      <c r="E67" s="52"/>
      <c r="F67" s="52"/>
      <c r="G67" s="52"/>
      <c r="H67" s="52"/>
      <c r="I67" s="52"/>
      <c r="J67" s="52"/>
      <c r="K67" s="52"/>
      <c r="L67" s="52"/>
      <c r="M67" s="52"/>
      <c r="N67" s="60"/>
      <c r="O67" s="52"/>
      <c r="P67" s="56" t="str">
        <f>IF(COUNTA(A67:O67)=0,"",IF(A67="","Add ID; ","")&amp;IF(AND(A67&lt;&gt;"",COUNTIF(AMLWorkflowTable[AML Review ID],A67)&gt;1),"Duplicate ID; ","")&amp;IF(B67="","Add claim link; ",IF(COUNTIF(ClaimsTable[Claim ID],B67)=0,"Unknown claim; ",""))&amp;IF(C67="","Set workflow stage; ","")&amp;IF(E67="","Record AI role; ","")&amp;IF(G67="","Record reviewer action; ","")&amp;IF(H67="","Record rationale; ","")&amp;IF(L67="","Set outcome; ","")&amp;IF(M67="","Assign reviewer; ","")&amp;IF(N67="","Record review date; ","")&amp;IF(AND(K67&lt;&gt;"",COUNTIF(EvidenceTable[Evidence ID],K67)=0),"Unknown evidence; ","")&amp;IF(AND(K67&lt;&gt;"",COUNTIFS(EvidenceTable[Evidence ID],K67,EvidenceTable[Claim ID],B67)=0),"Evidence not linked to claim; ","")&amp;IF(AND(OR(G67="Escalate",G67="Hold",L67="Escalated"),O67=""),"Record follow-up; ","")&amp;IF(AND(OR(G67="Escalate",L67="Escalated"),I67=""),"Record escalation owner and receipt; ","")&amp;IF(AND(L67="Pending information",O67=""),"Record follow-up; ",""))</f>
      </c>
    </row>
    <row r="68" ht="66" customHeight="1">
      <c r="A68" s="52"/>
      <c r="B68" s="52"/>
      <c r="C68" s="52"/>
      <c r="D68" s="52"/>
      <c r="E68" s="52"/>
      <c r="F68" s="52"/>
      <c r="G68" s="52"/>
      <c r="H68" s="52"/>
      <c r="I68" s="52"/>
      <c r="J68" s="52"/>
      <c r="K68" s="52"/>
      <c r="L68" s="52"/>
      <c r="M68" s="52"/>
      <c r="N68" s="60"/>
      <c r="O68" s="52"/>
      <c r="P68" s="56" t="str">
        <f>IF(COUNTA(A68:O68)=0,"",IF(A68="","Add ID; ","")&amp;IF(AND(A68&lt;&gt;"",COUNTIF(AMLWorkflowTable[AML Review ID],A68)&gt;1),"Duplicate ID; ","")&amp;IF(B68="","Add claim link; ",IF(COUNTIF(ClaimsTable[Claim ID],B68)=0,"Unknown claim; ",""))&amp;IF(C68="","Set workflow stage; ","")&amp;IF(E68="","Record AI role; ","")&amp;IF(G68="","Record reviewer action; ","")&amp;IF(H68="","Record rationale; ","")&amp;IF(L68="","Set outcome; ","")&amp;IF(M68="","Assign reviewer; ","")&amp;IF(N68="","Record review date; ","")&amp;IF(AND(K68&lt;&gt;"",COUNTIF(EvidenceTable[Evidence ID],K68)=0),"Unknown evidence; ","")&amp;IF(AND(K68&lt;&gt;"",COUNTIFS(EvidenceTable[Evidence ID],K68,EvidenceTable[Claim ID],B68)=0),"Evidence not linked to claim; ","")&amp;IF(AND(OR(G68="Escalate",G68="Hold",L68="Escalated"),O68=""),"Record follow-up; ","")&amp;IF(AND(OR(G68="Escalate",L68="Escalated"),I68=""),"Record escalation owner and receipt; ","")&amp;IF(AND(L68="Pending information",O68=""),"Record follow-up; ",""))</f>
      </c>
    </row>
    <row r="69" ht="66" customHeight="1">
      <c r="A69" s="52"/>
      <c r="B69" s="52"/>
      <c r="C69" s="52"/>
      <c r="D69" s="52"/>
      <c r="E69" s="52"/>
      <c r="F69" s="52"/>
      <c r="G69" s="52"/>
      <c r="H69" s="52"/>
      <c r="I69" s="52"/>
      <c r="J69" s="52"/>
      <c r="K69" s="52"/>
      <c r="L69" s="52"/>
      <c r="M69" s="52"/>
      <c r="N69" s="60"/>
      <c r="O69" s="52"/>
      <c r="P69" s="56" t="str">
        <f>IF(COUNTA(A69:O69)=0,"",IF(A69="","Add ID; ","")&amp;IF(AND(A69&lt;&gt;"",COUNTIF(AMLWorkflowTable[AML Review ID],A69)&gt;1),"Duplicate ID; ","")&amp;IF(B69="","Add claim link; ",IF(COUNTIF(ClaimsTable[Claim ID],B69)=0,"Unknown claim; ",""))&amp;IF(C69="","Set workflow stage; ","")&amp;IF(E69="","Record AI role; ","")&amp;IF(G69="","Record reviewer action; ","")&amp;IF(H69="","Record rationale; ","")&amp;IF(L69="","Set outcome; ","")&amp;IF(M69="","Assign reviewer; ","")&amp;IF(N69="","Record review date; ","")&amp;IF(AND(K69&lt;&gt;"",COUNTIF(EvidenceTable[Evidence ID],K69)=0),"Unknown evidence; ","")&amp;IF(AND(K69&lt;&gt;"",COUNTIFS(EvidenceTable[Evidence ID],K69,EvidenceTable[Claim ID],B69)=0),"Evidence not linked to claim; ","")&amp;IF(AND(OR(G69="Escalate",G69="Hold",L69="Escalated"),O69=""),"Record follow-up; ","")&amp;IF(AND(OR(G69="Escalate",L69="Escalated"),I69=""),"Record escalation owner and receipt; ","")&amp;IF(AND(L69="Pending information",O69=""),"Record follow-up; ",""))</f>
      </c>
    </row>
    <row r="70" ht="66" customHeight="1">
      <c r="A70" s="52"/>
      <c r="B70" s="52"/>
      <c r="C70" s="52"/>
      <c r="D70" s="52"/>
      <c r="E70" s="52"/>
      <c r="F70" s="52"/>
      <c r="G70" s="52"/>
      <c r="H70" s="52"/>
      <c r="I70" s="52"/>
      <c r="J70" s="52"/>
      <c r="K70" s="52"/>
      <c r="L70" s="52"/>
      <c r="M70" s="52"/>
      <c r="N70" s="60"/>
      <c r="O70" s="52"/>
      <c r="P70" s="56" t="str">
        <f>IF(COUNTA(A70:O70)=0,"",IF(A70="","Add ID; ","")&amp;IF(AND(A70&lt;&gt;"",COUNTIF(AMLWorkflowTable[AML Review ID],A70)&gt;1),"Duplicate ID; ","")&amp;IF(B70="","Add claim link; ",IF(COUNTIF(ClaimsTable[Claim ID],B70)=0,"Unknown claim; ",""))&amp;IF(C70="","Set workflow stage; ","")&amp;IF(E70="","Record AI role; ","")&amp;IF(G70="","Record reviewer action; ","")&amp;IF(H70="","Record rationale; ","")&amp;IF(L70="","Set outcome; ","")&amp;IF(M70="","Assign reviewer; ","")&amp;IF(N70="","Record review date; ","")&amp;IF(AND(K70&lt;&gt;"",COUNTIF(EvidenceTable[Evidence ID],K70)=0),"Unknown evidence; ","")&amp;IF(AND(K70&lt;&gt;"",COUNTIFS(EvidenceTable[Evidence ID],K70,EvidenceTable[Claim ID],B70)=0),"Evidence not linked to claim; ","")&amp;IF(AND(OR(G70="Escalate",G70="Hold",L70="Escalated"),O70=""),"Record follow-up; ","")&amp;IF(AND(OR(G70="Escalate",L70="Escalated"),I70=""),"Record escalation owner and receipt; ","")&amp;IF(AND(L70="Pending information",O70=""),"Record follow-up; ",""))</f>
      </c>
    </row>
    <row r="71" ht="66" customHeight="1">
      <c r="A71" s="52"/>
      <c r="B71" s="52"/>
      <c r="C71" s="52"/>
      <c r="D71" s="52"/>
      <c r="E71" s="52"/>
      <c r="F71" s="52"/>
      <c r="G71" s="52"/>
      <c r="H71" s="52"/>
      <c r="I71" s="52"/>
      <c r="J71" s="52"/>
      <c r="K71" s="52"/>
      <c r="L71" s="52"/>
      <c r="M71" s="52"/>
      <c r="N71" s="60"/>
      <c r="O71" s="52"/>
      <c r="P71" s="56" t="str">
        <f>IF(COUNTA(A71:O71)=0,"",IF(A71="","Add ID; ","")&amp;IF(AND(A71&lt;&gt;"",COUNTIF(AMLWorkflowTable[AML Review ID],A71)&gt;1),"Duplicate ID; ","")&amp;IF(B71="","Add claim link; ",IF(COUNTIF(ClaimsTable[Claim ID],B71)=0,"Unknown claim; ",""))&amp;IF(C71="","Set workflow stage; ","")&amp;IF(E71="","Record AI role; ","")&amp;IF(G71="","Record reviewer action; ","")&amp;IF(H71="","Record rationale; ","")&amp;IF(L71="","Set outcome; ","")&amp;IF(M71="","Assign reviewer; ","")&amp;IF(N71="","Record review date; ","")&amp;IF(AND(K71&lt;&gt;"",COUNTIF(EvidenceTable[Evidence ID],K71)=0),"Unknown evidence; ","")&amp;IF(AND(K71&lt;&gt;"",COUNTIFS(EvidenceTable[Evidence ID],K71,EvidenceTable[Claim ID],B71)=0),"Evidence not linked to claim; ","")&amp;IF(AND(OR(G71="Escalate",G71="Hold",L71="Escalated"),O71=""),"Record follow-up; ","")&amp;IF(AND(OR(G71="Escalate",L71="Escalated"),I71=""),"Record escalation owner and receipt; ","")&amp;IF(AND(L71="Pending information",O71=""),"Record follow-up; ",""))</f>
      </c>
    </row>
    <row r="72" ht="66" customHeight="1">
      <c r="A72" s="52"/>
      <c r="B72" s="52"/>
      <c r="C72" s="52"/>
      <c r="D72" s="52"/>
      <c r="E72" s="52"/>
      <c r="F72" s="52"/>
      <c r="G72" s="52"/>
      <c r="H72" s="52"/>
      <c r="I72" s="52"/>
      <c r="J72" s="52"/>
      <c r="K72" s="52"/>
      <c r="L72" s="52"/>
      <c r="M72" s="52"/>
      <c r="N72" s="60"/>
      <c r="O72" s="52"/>
      <c r="P72" s="56" t="str">
        <f>IF(COUNTA(A72:O72)=0,"",IF(A72="","Add ID; ","")&amp;IF(AND(A72&lt;&gt;"",COUNTIF(AMLWorkflowTable[AML Review ID],A72)&gt;1),"Duplicate ID; ","")&amp;IF(B72="","Add claim link; ",IF(COUNTIF(ClaimsTable[Claim ID],B72)=0,"Unknown claim; ",""))&amp;IF(C72="","Set workflow stage; ","")&amp;IF(E72="","Record AI role; ","")&amp;IF(G72="","Record reviewer action; ","")&amp;IF(H72="","Record rationale; ","")&amp;IF(L72="","Set outcome; ","")&amp;IF(M72="","Assign reviewer; ","")&amp;IF(N72="","Record review date; ","")&amp;IF(AND(K72&lt;&gt;"",COUNTIF(EvidenceTable[Evidence ID],K72)=0),"Unknown evidence; ","")&amp;IF(AND(K72&lt;&gt;"",COUNTIFS(EvidenceTable[Evidence ID],K72,EvidenceTable[Claim ID],B72)=0),"Evidence not linked to claim; ","")&amp;IF(AND(OR(G72="Escalate",G72="Hold",L72="Escalated"),O72=""),"Record follow-up; ","")&amp;IF(AND(OR(G72="Escalate",L72="Escalated"),I72=""),"Record escalation owner and receipt; ","")&amp;IF(AND(L72="Pending information",O72=""),"Record follow-up; ",""))</f>
      </c>
    </row>
    <row r="73" ht="66" customHeight="1">
      <c r="A73" s="52"/>
      <c r="B73" s="52"/>
      <c r="C73" s="52"/>
      <c r="D73" s="52"/>
      <c r="E73" s="52"/>
      <c r="F73" s="52"/>
      <c r="G73" s="52"/>
      <c r="H73" s="52"/>
      <c r="I73" s="52"/>
      <c r="J73" s="52"/>
      <c r="K73" s="52"/>
      <c r="L73" s="52"/>
      <c r="M73" s="52"/>
      <c r="N73" s="60"/>
      <c r="O73" s="52"/>
      <c r="P73" s="56" t="str">
        <f>IF(COUNTA(A73:O73)=0,"",IF(A73="","Add ID; ","")&amp;IF(AND(A73&lt;&gt;"",COUNTIF(AMLWorkflowTable[AML Review ID],A73)&gt;1),"Duplicate ID; ","")&amp;IF(B73="","Add claim link; ",IF(COUNTIF(ClaimsTable[Claim ID],B73)=0,"Unknown claim; ",""))&amp;IF(C73="","Set workflow stage; ","")&amp;IF(E73="","Record AI role; ","")&amp;IF(G73="","Record reviewer action; ","")&amp;IF(H73="","Record rationale; ","")&amp;IF(L73="","Set outcome; ","")&amp;IF(M73="","Assign reviewer; ","")&amp;IF(N73="","Record review date; ","")&amp;IF(AND(K73&lt;&gt;"",COUNTIF(EvidenceTable[Evidence ID],K73)=0),"Unknown evidence; ","")&amp;IF(AND(K73&lt;&gt;"",COUNTIFS(EvidenceTable[Evidence ID],K73,EvidenceTable[Claim ID],B73)=0),"Evidence not linked to claim; ","")&amp;IF(AND(OR(G73="Escalate",G73="Hold",L73="Escalated"),O73=""),"Record follow-up; ","")&amp;IF(AND(OR(G73="Escalate",L73="Escalated"),I73=""),"Record escalation owner and receipt; ","")&amp;IF(AND(L73="Pending information",O73=""),"Record follow-up; ",""))</f>
      </c>
    </row>
    <row r="74" ht="66" customHeight="1">
      <c r="A74" s="52"/>
      <c r="B74" s="52"/>
      <c r="C74" s="52"/>
      <c r="D74" s="52"/>
      <c r="E74" s="52"/>
      <c r="F74" s="52"/>
      <c r="G74" s="52"/>
      <c r="H74" s="52"/>
      <c r="I74" s="52"/>
      <c r="J74" s="52"/>
      <c r="K74" s="52"/>
      <c r="L74" s="52"/>
      <c r="M74" s="52"/>
      <c r="N74" s="60"/>
      <c r="O74" s="52"/>
      <c r="P74" s="56" t="str">
        <f>IF(COUNTA(A74:O74)=0,"",IF(A74="","Add ID; ","")&amp;IF(AND(A74&lt;&gt;"",COUNTIF(AMLWorkflowTable[AML Review ID],A74)&gt;1),"Duplicate ID; ","")&amp;IF(B74="","Add claim link; ",IF(COUNTIF(ClaimsTable[Claim ID],B74)=0,"Unknown claim; ",""))&amp;IF(C74="","Set workflow stage; ","")&amp;IF(E74="","Record AI role; ","")&amp;IF(G74="","Record reviewer action; ","")&amp;IF(H74="","Record rationale; ","")&amp;IF(L74="","Set outcome; ","")&amp;IF(M74="","Assign reviewer; ","")&amp;IF(N74="","Record review date; ","")&amp;IF(AND(K74&lt;&gt;"",COUNTIF(EvidenceTable[Evidence ID],K74)=0),"Unknown evidence; ","")&amp;IF(AND(K74&lt;&gt;"",COUNTIFS(EvidenceTable[Evidence ID],K74,EvidenceTable[Claim ID],B74)=0),"Evidence not linked to claim; ","")&amp;IF(AND(OR(G74="Escalate",G74="Hold",L74="Escalated"),O74=""),"Record follow-up; ","")&amp;IF(AND(OR(G74="Escalate",L74="Escalated"),I74=""),"Record escalation owner and receipt; ","")&amp;IF(AND(L74="Pending information",O74=""),"Record follow-up; ",""))</f>
      </c>
    </row>
    <row r="75" ht="66" customHeight="1">
      <c r="A75" s="52"/>
      <c r="B75" s="52"/>
      <c r="C75" s="52"/>
      <c r="D75" s="52"/>
      <c r="E75" s="52"/>
      <c r="F75" s="52"/>
      <c r="G75" s="52"/>
      <c r="H75" s="52"/>
      <c r="I75" s="52"/>
      <c r="J75" s="52"/>
      <c r="K75" s="52"/>
      <c r="L75" s="52"/>
      <c r="M75" s="52"/>
      <c r="N75" s="60"/>
      <c r="O75" s="52"/>
      <c r="P75" s="56" t="str">
        <f>IF(COUNTA(A75:O75)=0,"",IF(A75="","Add ID; ","")&amp;IF(AND(A75&lt;&gt;"",COUNTIF(AMLWorkflowTable[AML Review ID],A75)&gt;1),"Duplicate ID; ","")&amp;IF(B75="","Add claim link; ",IF(COUNTIF(ClaimsTable[Claim ID],B75)=0,"Unknown claim; ",""))&amp;IF(C75="","Set workflow stage; ","")&amp;IF(E75="","Record AI role; ","")&amp;IF(G75="","Record reviewer action; ","")&amp;IF(H75="","Record rationale; ","")&amp;IF(L75="","Set outcome; ","")&amp;IF(M75="","Assign reviewer; ","")&amp;IF(N75="","Record review date; ","")&amp;IF(AND(K75&lt;&gt;"",COUNTIF(EvidenceTable[Evidence ID],K75)=0),"Unknown evidence; ","")&amp;IF(AND(K75&lt;&gt;"",COUNTIFS(EvidenceTable[Evidence ID],K75,EvidenceTable[Claim ID],B75)=0),"Evidence not linked to claim; ","")&amp;IF(AND(OR(G75="Escalate",G75="Hold",L75="Escalated"),O75=""),"Record follow-up; ","")&amp;IF(AND(OR(G75="Escalate",L75="Escalated"),I75=""),"Record escalation owner and receipt; ","")&amp;IF(AND(L75="Pending information",O75=""),"Record follow-up; ",""))</f>
      </c>
    </row>
    <row r="76" ht="66" customHeight="1">
      <c r="A76" s="52"/>
      <c r="B76" s="52"/>
      <c r="C76" s="52"/>
      <c r="D76" s="52"/>
      <c r="E76" s="52"/>
      <c r="F76" s="52"/>
      <c r="G76" s="52"/>
      <c r="H76" s="52"/>
      <c r="I76" s="52"/>
      <c r="J76" s="52"/>
      <c r="K76" s="52"/>
      <c r="L76" s="52"/>
      <c r="M76" s="52"/>
      <c r="N76" s="60"/>
      <c r="O76" s="52"/>
      <c r="P76" s="56" t="str">
        <f>IF(COUNTA(A76:O76)=0,"",IF(A76="","Add ID; ","")&amp;IF(AND(A76&lt;&gt;"",COUNTIF(AMLWorkflowTable[AML Review ID],A76)&gt;1),"Duplicate ID; ","")&amp;IF(B76="","Add claim link; ",IF(COUNTIF(ClaimsTable[Claim ID],B76)=0,"Unknown claim; ",""))&amp;IF(C76="","Set workflow stage; ","")&amp;IF(E76="","Record AI role; ","")&amp;IF(G76="","Record reviewer action; ","")&amp;IF(H76="","Record rationale; ","")&amp;IF(L76="","Set outcome; ","")&amp;IF(M76="","Assign reviewer; ","")&amp;IF(N76="","Record review date; ","")&amp;IF(AND(K76&lt;&gt;"",COUNTIF(EvidenceTable[Evidence ID],K76)=0),"Unknown evidence; ","")&amp;IF(AND(K76&lt;&gt;"",COUNTIFS(EvidenceTable[Evidence ID],K76,EvidenceTable[Claim ID],B76)=0),"Evidence not linked to claim; ","")&amp;IF(AND(OR(G76="Escalate",G76="Hold",L76="Escalated"),O76=""),"Record follow-up; ","")&amp;IF(AND(OR(G76="Escalate",L76="Escalated"),I76=""),"Record escalation owner and receipt; ","")&amp;IF(AND(L76="Pending information",O76=""),"Record follow-up; ",""))</f>
      </c>
    </row>
    <row r="77" ht="66" customHeight="1">
      <c r="A77" s="52"/>
      <c r="B77" s="52"/>
      <c r="C77" s="52"/>
      <c r="D77" s="52"/>
      <c r="E77" s="52"/>
      <c r="F77" s="52"/>
      <c r="G77" s="52"/>
      <c r="H77" s="52"/>
      <c r="I77" s="52"/>
      <c r="J77" s="52"/>
      <c r="K77" s="52"/>
      <c r="L77" s="52"/>
      <c r="M77" s="52"/>
      <c r="N77" s="60"/>
      <c r="O77" s="52"/>
      <c r="P77" s="56" t="str">
        <f>IF(COUNTA(A77:O77)=0,"",IF(A77="","Add ID; ","")&amp;IF(AND(A77&lt;&gt;"",COUNTIF(AMLWorkflowTable[AML Review ID],A77)&gt;1),"Duplicate ID; ","")&amp;IF(B77="","Add claim link; ",IF(COUNTIF(ClaimsTable[Claim ID],B77)=0,"Unknown claim; ",""))&amp;IF(C77="","Set workflow stage; ","")&amp;IF(E77="","Record AI role; ","")&amp;IF(G77="","Record reviewer action; ","")&amp;IF(H77="","Record rationale; ","")&amp;IF(L77="","Set outcome; ","")&amp;IF(M77="","Assign reviewer; ","")&amp;IF(N77="","Record review date; ","")&amp;IF(AND(K77&lt;&gt;"",COUNTIF(EvidenceTable[Evidence ID],K77)=0),"Unknown evidence; ","")&amp;IF(AND(K77&lt;&gt;"",COUNTIFS(EvidenceTable[Evidence ID],K77,EvidenceTable[Claim ID],B77)=0),"Evidence not linked to claim; ","")&amp;IF(AND(OR(G77="Escalate",G77="Hold",L77="Escalated"),O77=""),"Record follow-up; ","")&amp;IF(AND(OR(G77="Escalate",L77="Escalated"),I77=""),"Record escalation owner and receipt; ","")&amp;IF(AND(L77="Pending information",O77=""),"Record follow-up; ",""))</f>
      </c>
    </row>
    <row r="78" ht="66" customHeight="1">
      <c r="A78" s="52"/>
      <c r="B78" s="52"/>
      <c r="C78" s="52"/>
      <c r="D78" s="52"/>
      <c r="E78" s="52"/>
      <c r="F78" s="52"/>
      <c r="G78" s="52"/>
      <c r="H78" s="52"/>
      <c r="I78" s="52"/>
      <c r="J78" s="52"/>
      <c r="K78" s="52"/>
      <c r="L78" s="52"/>
      <c r="M78" s="52"/>
      <c r="N78" s="60"/>
      <c r="O78" s="52"/>
      <c r="P78" s="56" t="str">
        <f>IF(COUNTA(A78:O78)=0,"",IF(A78="","Add ID; ","")&amp;IF(AND(A78&lt;&gt;"",COUNTIF(AMLWorkflowTable[AML Review ID],A78)&gt;1),"Duplicate ID; ","")&amp;IF(B78="","Add claim link; ",IF(COUNTIF(ClaimsTable[Claim ID],B78)=0,"Unknown claim; ",""))&amp;IF(C78="","Set workflow stage; ","")&amp;IF(E78="","Record AI role; ","")&amp;IF(G78="","Record reviewer action; ","")&amp;IF(H78="","Record rationale; ","")&amp;IF(L78="","Set outcome; ","")&amp;IF(M78="","Assign reviewer; ","")&amp;IF(N78="","Record review date; ","")&amp;IF(AND(K78&lt;&gt;"",COUNTIF(EvidenceTable[Evidence ID],K78)=0),"Unknown evidence; ","")&amp;IF(AND(K78&lt;&gt;"",COUNTIFS(EvidenceTable[Evidence ID],K78,EvidenceTable[Claim ID],B78)=0),"Evidence not linked to claim; ","")&amp;IF(AND(OR(G78="Escalate",G78="Hold",L78="Escalated"),O78=""),"Record follow-up; ","")&amp;IF(AND(OR(G78="Escalate",L78="Escalated"),I78=""),"Record escalation owner and receipt; ","")&amp;IF(AND(L78="Pending information",O78=""),"Record follow-up; ",""))</f>
      </c>
    </row>
    <row r="79" ht="66" customHeight="1">
      <c r="A79" s="52"/>
      <c r="B79" s="52"/>
      <c r="C79" s="52"/>
      <c r="D79" s="52"/>
      <c r="E79" s="52"/>
      <c r="F79" s="52"/>
      <c r="G79" s="52"/>
      <c r="H79" s="52"/>
      <c r="I79" s="52"/>
      <c r="J79" s="52"/>
      <c r="K79" s="52"/>
      <c r="L79" s="52"/>
      <c r="M79" s="52"/>
      <c r="N79" s="60"/>
      <c r="O79" s="52"/>
      <c r="P79" s="56" t="str">
        <f>IF(COUNTA(A79:O79)=0,"",IF(A79="","Add ID; ","")&amp;IF(AND(A79&lt;&gt;"",COUNTIF(AMLWorkflowTable[AML Review ID],A79)&gt;1),"Duplicate ID; ","")&amp;IF(B79="","Add claim link; ",IF(COUNTIF(ClaimsTable[Claim ID],B79)=0,"Unknown claim; ",""))&amp;IF(C79="","Set workflow stage; ","")&amp;IF(E79="","Record AI role; ","")&amp;IF(G79="","Record reviewer action; ","")&amp;IF(H79="","Record rationale; ","")&amp;IF(L79="","Set outcome; ","")&amp;IF(M79="","Assign reviewer; ","")&amp;IF(N79="","Record review date; ","")&amp;IF(AND(K79&lt;&gt;"",COUNTIF(EvidenceTable[Evidence ID],K79)=0),"Unknown evidence; ","")&amp;IF(AND(K79&lt;&gt;"",COUNTIFS(EvidenceTable[Evidence ID],K79,EvidenceTable[Claim ID],B79)=0),"Evidence not linked to claim; ","")&amp;IF(AND(OR(G79="Escalate",G79="Hold",L79="Escalated"),O79=""),"Record follow-up; ","")&amp;IF(AND(OR(G79="Escalate",L79="Escalated"),I79=""),"Record escalation owner and receipt; ","")&amp;IF(AND(L79="Pending information",O79=""),"Record follow-up; ",""))</f>
      </c>
    </row>
    <row r="80" ht="66" customHeight="1">
      <c r="A80" s="52"/>
      <c r="B80" s="52"/>
      <c r="C80" s="52"/>
      <c r="D80" s="52"/>
      <c r="E80" s="52"/>
      <c r="F80" s="52"/>
      <c r="G80" s="52"/>
      <c r="H80" s="52"/>
      <c r="I80" s="52"/>
      <c r="J80" s="52"/>
      <c r="K80" s="52"/>
      <c r="L80" s="52"/>
      <c r="M80" s="52"/>
      <c r="N80" s="60"/>
      <c r="O80" s="52"/>
      <c r="P80" s="56" t="str">
        <f>IF(COUNTA(A80:O80)=0,"",IF(A80="","Add ID; ","")&amp;IF(AND(A80&lt;&gt;"",COUNTIF(AMLWorkflowTable[AML Review ID],A80)&gt;1),"Duplicate ID; ","")&amp;IF(B80="","Add claim link; ",IF(COUNTIF(ClaimsTable[Claim ID],B80)=0,"Unknown claim; ",""))&amp;IF(C80="","Set workflow stage; ","")&amp;IF(E80="","Record AI role; ","")&amp;IF(G80="","Record reviewer action; ","")&amp;IF(H80="","Record rationale; ","")&amp;IF(L80="","Set outcome; ","")&amp;IF(M80="","Assign reviewer; ","")&amp;IF(N80="","Record review date; ","")&amp;IF(AND(K80&lt;&gt;"",COUNTIF(EvidenceTable[Evidence ID],K80)=0),"Unknown evidence; ","")&amp;IF(AND(K80&lt;&gt;"",COUNTIFS(EvidenceTable[Evidence ID],K80,EvidenceTable[Claim ID],B80)=0),"Evidence not linked to claim; ","")&amp;IF(AND(OR(G80="Escalate",G80="Hold",L80="Escalated"),O80=""),"Record follow-up; ","")&amp;IF(AND(OR(G80="Escalate",L80="Escalated"),I80=""),"Record escalation owner and receipt; ","")&amp;IF(AND(L80="Pending information",O80=""),"Record follow-up; ",""))</f>
      </c>
    </row>
    <row r="81" ht="66" customHeight="1">
      <c r="A81" s="52"/>
      <c r="B81" s="52"/>
      <c r="C81" s="52"/>
      <c r="D81" s="52"/>
      <c r="E81" s="52"/>
      <c r="F81" s="52"/>
      <c r="G81" s="52"/>
      <c r="H81" s="52"/>
      <c r="I81" s="52"/>
      <c r="J81" s="52"/>
      <c r="K81" s="52"/>
      <c r="L81" s="52"/>
      <c r="M81" s="52"/>
      <c r="N81" s="60"/>
      <c r="O81" s="52"/>
      <c r="P81" s="56" t="str">
        <f>IF(COUNTA(A81:O81)=0,"",IF(A81="","Add ID; ","")&amp;IF(AND(A81&lt;&gt;"",COUNTIF(AMLWorkflowTable[AML Review ID],A81)&gt;1),"Duplicate ID; ","")&amp;IF(B81="","Add claim link; ",IF(COUNTIF(ClaimsTable[Claim ID],B81)=0,"Unknown claim; ",""))&amp;IF(C81="","Set workflow stage; ","")&amp;IF(E81="","Record AI role; ","")&amp;IF(G81="","Record reviewer action; ","")&amp;IF(H81="","Record rationale; ","")&amp;IF(L81="","Set outcome; ","")&amp;IF(M81="","Assign reviewer; ","")&amp;IF(N81="","Record review date; ","")&amp;IF(AND(K81&lt;&gt;"",COUNTIF(EvidenceTable[Evidence ID],K81)=0),"Unknown evidence; ","")&amp;IF(AND(K81&lt;&gt;"",COUNTIFS(EvidenceTable[Evidence ID],K81,EvidenceTable[Claim ID],B81)=0),"Evidence not linked to claim; ","")&amp;IF(AND(OR(G81="Escalate",G81="Hold",L81="Escalated"),O81=""),"Record follow-up; ","")&amp;IF(AND(OR(G81="Escalate",L81="Escalated"),I81=""),"Record escalation owner and receipt; ","")&amp;IF(AND(L81="Pending information",O81=""),"Record follow-up; ",""))</f>
      </c>
    </row>
    <row r="82" ht="66" customHeight="1">
      <c r="A82" s="52"/>
      <c r="B82" s="52"/>
      <c r="C82" s="52"/>
      <c r="D82" s="52"/>
      <c r="E82" s="52"/>
      <c r="F82" s="52"/>
      <c r="G82" s="52"/>
      <c r="H82" s="52"/>
      <c r="I82" s="52"/>
      <c r="J82" s="52"/>
      <c r="K82" s="52"/>
      <c r="L82" s="52"/>
      <c r="M82" s="52"/>
      <c r="N82" s="60"/>
      <c r="O82" s="52"/>
      <c r="P82" s="56" t="str">
        <f>IF(COUNTA(A82:O82)=0,"",IF(A82="","Add ID; ","")&amp;IF(AND(A82&lt;&gt;"",COUNTIF(AMLWorkflowTable[AML Review ID],A82)&gt;1),"Duplicate ID; ","")&amp;IF(B82="","Add claim link; ",IF(COUNTIF(ClaimsTable[Claim ID],B82)=0,"Unknown claim; ",""))&amp;IF(C82="","Set workflow stage; ","")&amp;IF(E82="","Record AI role; ","")&amp;IF(G82="","Record reviewer action; ","")&amp;IF(H82="","Record rationale; ","")&amp;IF(L82="","Set outcome; ","")&amp;IF(M82="","Assign reviewer; ","")&amp;IF(N82="","Record review date; ","")&amp;IF(AND(K82&lt;&gt;"",COUNTIF(EvidenceTable[Evidence ID],K82)=0),"Unknown evidence; ","")&amp;IF(AND(K82&lt;&gt;"",COUNTIFS(EvidenceTable[Evidence ID],K82,EvidenceTable[Claim ID],B82)=0),"Evidence not linked to claim; ","")&amp;IF(AND(OR(G82="Escalate",G82="Hold",L82="Escalated"),O82=""),"Record follow-up; ","")&amp;IF(AND(OR(G82="Escalate",L82="Escalated"),I82=""),"Record escalation owner and receipt; ","")&amp;IF(AND(L82="Pending information",O82=""),"Record follow-up; ",""))</f>
      </c>
    </row>
    <row r="83" ht="66" customHeight="1">
      <c r="A83" s="52"/>
      <c r="B83" s="52"/>
      <c r="C83" s="52"/>
      <c r="D83" s="52"/>
      <c r="E83" s="52"/>
      <c r="F83" s="52"/>
      <c r="G83" s="52"/>
      <c r="H83" s="52"/>
      <c r="I83" s="52"/>
      <c r="J83" s="52"/>
      <c r="K83" s="52"/>
      <c r="L83" s="52"/>
      <c r="M83" s="52"/>
      <c r="N83" s="60"/>
      <c r="O83" s="52"/>
      <c r="P83" s="56" t="str">
        <f>IF(COUNTA(A83:O83)=0,"",IF(A83="","Add ID; ","")&amp;IF(AND(A83&lt;&gt;"",COUNTIF(AMLWorkflowTable[AML Review ID],A83)&gt;1),"Duplicate ID; ","")&amp;IF(B83="","Add claim link; ",IF(COUNTIF(ClaimsTable[Claim ID],B83)=0,"Unknown claim; ",""))&amp;IF(C83="","Set workflow stage; ","")&amp;IF(E83="","Record AI role; ","")&amp;IF(G83="","Record reviewer action; ","")&amp;IF(H83="","Record rationale; ","")&amp;IF(L83="","Set outcome; ","")&amp;IF(M83="","Assign reviewer; ","")&amp;IF(N83="","Record review date; ","")&amp;IF(AND(K83&lt;&gt;"",COUNTIF(EvidenceTable[Evidence ID],K83)=0),"Unknown evidence; ","")&amp;IF(AND(K83&lt;&gt;"",COUNTIFS(EvidenceTable[Evidence ID],K83,EvidenceTable[Claim ID],B83)=0),"Evidence not linked to claim; ","")&amp;IF(AND(OR(G83="Escalate",G83="Hold",L83="Escalated"),O83=""),"Record follow-up; ","")&amp;IF(AND(OR(G83="Escalate",L83="Escalated"),I83=""),"Record escalation owner and receipt; ","")&amp;IF(AND(L83="Pending information",O83=""),"Record follow-up; ",""))</f>
      </c>
    </row>
    <row r="84" ht="66" customHeight="1">
      <c r="A84" s="52"/>
      <c r="B84" s="52"/>
      <c r="C84" s="52"/>
      <c r="D84" s="52"/>
      <c r="E84" s="52"/>
      <c r="F84" s="52"/>
      <c r="G84" s="52"/>
      <c r="H84" s="52"/>
      <c r="I84" s="52"/>
      <c r="J84" s="52"/>
      <c r="K84" s="52"/>
      <c r="L84" s="52"/>
      <c r="M84" s="52"/>
      <c r="N84" s="60"/>
      <c r="O84" s="52"/>
      <c r="P84" s="56" t="str">
        <f>IF(COUNTA(A84:O84)=0,"",IF(A84="","Add ID; ","")&amp;IF(AND(A84&lt;&gt;"",COUNTIF(AMLWorkflowTable[AML Review ID],A84)&gt;1),"Duplicate ID; ","")&amp;IF(B84="","Add claim link; ",IF(COUNTIF(ClaimsTable[Claim ID],B84)=0,"Unknown claim; ",""))&amp;IF(C84="","Set workflow stage; ","")&amp;IF(E84="","Record AI role; ","")&amp;IF(G84="","Record reviewer action; ","")&amp;IF(H84="","Record rationale; ","")&amp;IF(L84="","Set outcome; ","")&amp;IF(M84="","Assign reviewer; ","")&amp;IF(N84="","Record review date; ","")&amp;IF(AND(K84&lt;&gt;"",COUNTIF(EvidenceTable[Evidence ID],K84)=0),"Unknown evidence; ","")&amp;IF(AND(K84&lt;&gt;"",COUNTIFS(EvidenceTable[Evidence ID],K84,EvidenceTable[Claim ID],B84)=0),"Evidence not linked to claim; ","")&amp;IF(AND(OR(G84="Escalate",G84="Hold",L84="Escalated"),O84=""),"Record follow-up; ","")&amp;IF(AND(OR(G84="Escalate",L84="Escalated"),I84=""),"Record escalation owner and receipt; ","")&amp;IF(AND(L84="Pending information",O84=""),"Record follow-up; ",""))</f>
      </c>
    </row>
    <row r="85" ht="66" customHeight="1">
      <c r="A85" s="52"/>
      <c r="B85" s="52"/>
      <c r="C85" s="52"/>
      <c r="D85" s="52"/>
      <c r="E85" s="52"/>
      <c r="F85" s="52"/>
      <c r="G85" s="52"/>
      <c r="H85" s="52"/>
      <c r="I85" s="52"/>
      <c r="J85" s="52"/>
      <c r="K85" s="52"/>
      <c r="L85" s="52"/>
      <c r="M85" s="52"/>
      <c r="N85" s="60"/>
      <c r="O85" s="52"/>
      <c r="P85" s="56" t="str">
        <f>IF(COUNTA(A85:O85)=0,"",IF(A85="","Add ID; ","")&amp;IF(AND(A85&lt;&gt;"",COUNTIF(AMLWorkflowTable[AML Review ID],A85)&gt;1),"Duplicate ID; ","")&amp;IF(B85="","Add claim link; ",IF(COUNTIF(ClaimsTable[Claim ID],B85)=0,"Unknown claim; ",""))&amp;IF(C85="","Set workflow stage; ","")&amp;IF(E85="","Record AI role; ","")&amp;IF(G85="","Record reviewer action; ","")&amp;IF(H85="","Record rationale; ","")&amp;IF(L85="","Set outcome; ","")&amp;IF(M85="","Assign reviewer; ","")&amp;IF(N85="","Record review date; ","")&amp;IF(AND(K85&lt;&gt;"",COUNTIF(EvidenceTable[Evidence ID],K85)=0),"Unknown evidence; ","")&amp;IF(AND(K85&lt;&gt;"",COUNTIFS(EvidenceTable[Evidence ID],K85,EvidenceTable[Claim ID],B85)=0),"Evidence not linked to claim; ","")&amp;IF(AND(OR(G85="Escalate",G85="Hold",L85="Escalated"),O85=""),"Record follow-up; ","")&amp;IF(AND(OR(G85="Escalate",L85="Escalated"),I85=""),"Record escalation owner and receipt; ","")&amp;IF(AND(L85="Pending information",O85=""),"Record follow-up; ",""))</f>
      </c>
    </row>
    <row r="86" ht="66" customHeight="1">
      <c r="A86" s="52"/>
      <c r="B86" s="52"/>
      <c r="C86" s="52"/>
      <c r="D86" s="52"/>
      <c r="E86" s="52"/>
      <c r="F86" s="52"/>
      <c r="G86" s="52"/>
      <c r="H86" s="52"/>
      <c r="I86" s="52"/>
      <c r="J86" s="52"/>
      <c r="K86" s="52"/>
      <c r="L86" s="52"/>
      <c r="M86" s="52"/>
      <c r="N86" s="60"/>
      <c r="O86" s="52"/>
      <c r="P86" s="56" t="str">
        <f>IF(COUNTA(A86:O86)=0,"",IF(A86="","Add ID; ","")&amp;IF(AND(A86&lt;&gt;"",COUNTIF(AMLWorkflowTable[AML Review ID],A86)&gt;1),"Duplicate ID; ","")&amp;IF(B86="","Add claim link; ",IF(COUNTIF(ClaimsTable[Claim ID],B86)=0,"Unknown claim; ",""))&amp;IF(C86="","Set workflow stage; ","")&amp;IF(E86="","Record AI role; ","")&amp;IF(G86="","Record reviewer action; ","")&amp;IF(H86="","Record rationale; ","")&amp;IF(L86="","Set outcome; ","")&amp;IF(M86="","Assign reviewer; ","")&amp;IF(N86="","Record review date; ","")&amp;IF(AND(K86&lt;&gt;"",COUNTIF(EvidenceTable[Evidence ID],K86)=0),"Unknown evidence; ","")&amp;IF(AND(K86&lt;&gt;"",COUNTIFS(EvidenceTable[Evidence ID],K86,EvidenceTable[Claim ID],B86)=0),"Evidence not linked to claim; ","")&amp;IF(AND(OR(G86="Escalate",G86="Hold",L86="Escalated"),O86=""),"Record follow-up; ","")&amp;IF(AND(OR(G86="Escalate",L86="Escalated"),I86=""),"Record escalation owner and receipt; ","")&amp;IF(AND(L86="Pending information",O86=""),"Record follow-up; ",""))</f>
      </c>
    </row>
    <row r="87" ht="66" customHeight="1">
      <c r="A87" s="52"/>
      <c r="B87" s="52"/>
      <c r="C87" s="52"/>
      <c r="D87" s="52"/>
      <c r="E87" s="52"/>
      <c r="F87" s="52"/>
      <c r="G87" s="52"/>
      <c r="H87" s="52"/>
      <c r="I87" s="52"/>
      <c r="J87" s="52"/>
      <c r="K87" s="52"/>
      <c r="L87" s="52"/>
      <c r="M87" s="52"/>
      <c r="N87" s="60"/>
      <c r="O87" s="52"/>
      <c r="P87" s="56" t="str">
        <f>IF(COUNTA(A87:O87)=0,"",IF(A87="","Add ID; ","")&amp;IF(AND(A87&lt;&gt;"",COUNTIF(AMLWorkflowTable[AML Review ID],A87)&gt;1),"Duplicate ID; ","")&amp;IF(B87="","Add claim link; ",IF(COUNTIF(ClaimsTable[Claim ID],B87)=0,"Unknown claim; ",""))&amp;IF(C87="","Set workflow stage; ","")&amp;IF(E87="","Record AI role; ","")&amp;IF(G87="","Record reviewer action; ","")&amp;IF(H87="","Record rationale; ","")&amp;IF(L87="","Set outcome; ","")&amp;IF(M87="","Assign reviewer; ","")&amp;IF(N87="","Record review date; ","")&amp;IF(AND(K87&lt;&gt;"",COUNTIF(EvidenceTable[Evidence ID],K87)=0),"Unknown evidence; ","")&amp;IF(AND(K87&lt;&gt;"",COUNTIFS(EvidenceTable[Evidence ID],K87,EvidenceTable[Claim ID],B87)=0),"Evidence not linked to claim; ","")&amp;IF(AND(OR(G87="Escalate",G87="Hold",L87="Escalated"),O87=""),"Record follow-up; ","")&amp;IF(AND(OR(G87="Escalate",L87="Escalated"),I87=""),"Record escalation owner and receipt; ","")&amp;IF(AND(L87="Pending information",O87=""),"Record follow-up; ",""))</f>
      </c>
    </row>
    <row r="88" ht="66" customHeight="1">
      <c r="A88" s="52"/>
      <c r="B88" s="52"/>
      <c r="C88" s="52"/>
      <c r="D88" s="52"/>
      <c r="E88" s="52"/>
      <c r="F88" s="52"/>
      <c r="G88" s="52"/>
      <c r="H88" s="52"/>
      <c r="I88" s="52"/>
      <c r="J88" s="52"/>
      <c r="K88" s="52"/>
      <c r="L88" s="52"/>
      <c r="M88" s="52"/>
      <c r="N88" s="60"/>
      <c r="O88" s="52"/>
      <c r="P88" s="56" t="str">
        <f>IF(COUNTA(A88:O88)=0,"",IF(A88="","Add ID; ","")&amp;IF(AND(A88&lt;&gt;"",COUNTIF(AMLWorkflowTable[AML Review ID],A88)&gt;1),"Duplicate ID; ","")&amp;IF(B88="","Add claim link; ",IF(COUNTIF(ClaimsTable[Claim ID],B88)=0,"Unknown claim; ",""))&amp;IF(C88="","Set workflow stage; ","")&amp;IF(E88="","Record AI role; ","")&amp;IF(G88="","Record reviewer action; ","")&amp;IF(H88="","Record rationale; ","")&amp;IF(L88="","Set outcome; ","")&amp;IF(M88="","Assign reviewer; ","")&amp;IF(N88="","Record review date; ","")&amp;IF(AND(K88&lt;&gt;"",COUNTIF(EvidenceTable[Evidence ID],K88)=0),"Unknown evidence; ","")&amp;IF(AND(K88&lt;&gt;"",COUNTIFS(EvidenceTable[Evidence ID],K88,EvidenceTable[Claim ID],B88)=0),"Evidence not linked to claim; ","")&amp;IF(AND(OR(G88="Escalate",G88="Hold",L88="Escalated"),O88=""),"Record follow-up; ","")&amp;IF(AND(OR(G88="Escalate",L88="Escalated"),I88=""),"Record escalation owner and receipt; ","")&amp;IF(AND(L88="Pending information",O88=""),"Record follow-up; ",""))</f>
      </c>
    </row>
    <row r="89" ht="66" customHeight="1">
      <c r="A89" s="52"/>
      <c r="B89" s="52"/>
      <c r="C89" s="52"/>
      <c r="D89" s="52"/>
      <c r="E89" s="52"/>
      <c r="F89" s="52"/>
      <c r="G89" s="52"/>
      <c r="H89" s="52"/>
      <c r="I89" s="52"/>
      <c r="J89" s="52"/>
      <c r="K89" s="52"/>
      <c r="L89" s="52"/>
      <c r="M89" s="52"/>
      <c r="N89" s="60"/>
      <c r="O89" s="52"/>
      <c r="P89" s="56" t="str">
        <f>IF(COUNTA(A89:O89)=0,"",IF(A89="","Add ID; ","")&amp;IF(AND(A89&lt;&gt;"",COUNTIF(AMLWorkflowTable[AML Review ID],A89)&gt;1),"Duplicate ID; ","")&amp;IF(B89="","Add claim link; ",IF(COUNTIF(ClaimsTable[Claim ID],B89)=0,"Unknown claim; ",""))&amp;IF(C89="","Set workflow stage; ","")&amp;IF(E89="","Record AI role; ","")&amp;IF(G89="","Record reviewer action; ","")&amp;IF(H89="","Record rationale; ","")&amp;IF(L89="","Set outcome; ","")&amp;IF(M89="","Assign reviewer; ","")&amp;IF(N89="","Record review date; ","")&amp;IF(AND(K89&lt;&gt;"",COUNTIF(EvidenceTable[Evidence ID],K89)=0),"Unknown evidence; ","")&amp;IF(AND(K89&lt;&gt;"",COUNTIFS(EvidenceTable[Evidence ID],K89,EvidenceTable[Claim ID],B89)=0),"Evidence not linked to claim; ","")&amp;IF(AND(OR(G89="Escalate",G89="Hold",L89="Escalated"),O89=""),"Record follow-up; ","")&amp;IF(AND(OR(G89="Escalate",L89="Escalated"),I89=""),"Record escalation owner and receipt; ","")&amp;IF(AND(L89="Pending information",O89=""),"Record follow-up; ",""))</f>
      </c>
    </row>
    <row r="90" ht="66" customHeight="1">
      <c r="A90" s="52"/>
      <c r="B90" s="52"/>
      <c r="C90" s="52"/>
      <c r="D90" s="52"/>
      <c r="E90" s="52"/>
      <c r="F90" s="52"/>
      <c r="G90" s="52"/>
      <c r="H90" s="52"/>
      <c r="I90" s="52"/>
      <c r="J90" s="52"/>
      <c r="K90" s="52"/>
      <c r="L90" s="52"/>
      <c r="M90" s="52"/>
      <c r="N90" s="60"/>
      <c r="O90" s="52"/>
      <c r="P90" s="56" t="str">
        <f>IF(COUNTA(A90:O90)=0,"",IF(A90="","Add ID; ","")&amp;IF(AND(A90&lt;&gt;"",COUNTIF(AMLWorkflowTable[AML Review ID],A90)&gt;1),"Duplicate ID; ","")&amp;IF(B90="","Add claim link; ",IF(COUNTIF(ClaimsTable[Claim ID],B90)=0,"Unknown claim; ",""))&amp;IF(C90="","Set workflow stage; ","")&amp;IF(E90="","Record AI role; ","")&amp;IF(G90="","Record reviewer action; ","")&amp;IF(H90="","Record rationale; ","")&amp;IF(L90="","Set outcome; ","")&amp;IF(M90="","Assign reviewer; ","")&amp;IF(N90="","Record review date; ","")&amp;IF(AND(K90&lt;&gt;"",COUNTIF(EvidenceTable[Evidence ID],K90)=0),"Unknown evidence; ","")&amp;IF(AND(K90&lt;&gt;"",COUNTIFS(EvidenceTable[Evidence ID],K90,EvidenceTable[Claim ID],B90)=0),"Evidence not linked to claim; ","")&amp;IF(AND(OR(G90="Escalate",G90="Hold",L90="Escalated"),O90=""),"Record follow-up; ","")&amp;IF(AND(OR(G90="Escalate",L90="Escalated"),I90=""),"Record escalation owner and receipt; ","")&amp;IF(AND(L90="Pending information",O90=""),"Record follow-up; ",""))</f>
      </c>
    </row>
    <row r="91" ht="66" customHeight="1">
      <c r="A91" s="52"/>
      <c r="B91" s="52"/>
      <c r="C91" s="52"/>
      <c r="D91" s="52"/>
      <c r="E91" s="52"/>
      <c r="F91" s="52"/>
      <c r="G91" s="52"/>
      <c r="H91" s="52"/>
      <c r="I91" s="52"/>
      <c r="J91" s="52"/>
      <c r="K91" s="52"/>
      <c r="L91" s="52"/>
      <c r="M91" s="52"/>
      <c r="N91" s="60"/>
      <c r="O91" s="52"/>
      <c r="P91" s="56" t="str">
        <f>IF(COUNTA(A91:O91)=0,"",IF(A91="","Add ID; ","")&amp;IF(AND(A91&lt;&gt;"",COUNTIF(AMLWorkflowTable[AML Review ID],A91)&gt;1),"Duplicate ID; ","")&amp;IF(B91="","Add claim link; ",IF(COUNTIF(ClaimsTable[Claim ID],B91)=0,"Unknown claim; ",""))&amp;IF(C91="","Set workflow stage; ","")&amp;IF(E91="","Record AI role; ","")&amp;IF(G91="","Record reviewer action; ","")&amp;IF(H91="","Record rationale; ","")&amp;IF(L91="","Set outcome; ","")&amp;IF(M91="","Assign reviewer; ","")&amp;IF(N91="","Record review date; ","")&amp;IF(AND(K91&lt;&gt;"",COUNTIF(EvidenceTable[Evidence ID],K91)=0),"Unknown evidence; ","")&amp;IF(AND(K91&lt;&gt;"",COUNTIFS(EvidenceTable[Evidence ID],K91,EvidenceTable[Claim ID],B91)=0),"Evidence not linked to claim; ","")&amp;IF(AND(OR(G91="Escalate",G91="Hold",L91="Escalated"),O91=""),"Record follow-up; ","")&amp;IF(AND(OR(G91="Escalate",L91="Escalated"),I91=""),"Record escalation owner and receipt; ","")&amp;IF(AND(L91="Pending information",O91=""),"Record follow-up; ",""))</f>
      </c>
    </row>
    <row r="92" ht="66" customHeight="1">
      <c r="A92" s="52"/>
      <c r="B92" s="52"/>
      <c r="C92" s="52"/>
      <c r="D92" s="52"/>
      <c r="E92" s="52"/>
      <c r="F92" s="52"/>
      <c r="G92" s="52"/>
      <c r="H92" s="52"/>
      <c r="I92" s="52"/>
      <c r="J92" s="52"/>
      <c r="K92" s="52"/>
      <c r="L92" s="52"/>
      <c r="M92" s="52"/>
      <c r="N92" s="60"/>
      <c r="O92" s="52"/>
      <c r="P92" s="56" t="str">
        <f>IF(COUNTA(A92:O92)=0,"",IF(A92="","Add ID; ","")&amp;IF(AND(A92&lt;&gt;"",COUNTIF(AMLWorkflowTable[AML Review ID],A92)&gt;1),"Duplicate ID; ","")&amp;IF(B92="","Add claim link; ",IF(COUNTIF(ClaimsTable[Claim ID],B92)=0,"Unknown claim; ",""))&amp;IF(C92="","Set workflow stage; ","")&amp;IF(E92="","Record AI role; ","")&amp;IF(G92="","Record reviewer action; ","")&amp;IF(H92="","Record rationale; ","")&amp;IF(L92="","Set outcome; ","")&amp;IF(M92="","Assign reviewer; ","")&amp;IF(N92="","Record review date; ","")&amp;IF(AND(K92&lt;&gt;"",COUNTIF(EvidenceTable[Evidence ID],K92)=0),"Unknown evidence; ","")&amp;IF(AND(K92&lt;&gt;"",COUNTIFS(EvidenceTable[Evidence ID],K92,EvidenceTable[Claim ID],B92)=0),"Evidence not linked to claim; ","")&amp;IF(AND(OR(G92="Escalate",G92="Hold",L92="Escalated"),O92=""),"Record follow-up; ","")&amp;IF(AND(OR(G92="Escalate",L92="Escalated"),I92=""),"Record escalation owner and receipt; ","")&amp;IF(AND(L92="Pending information",O92=""),"Record follow-up; ",""))</f>
      </c>
    </row>
    <row r="93" ht="66" customHeight="1">
      <c r="A93" s="52"/>
      <c r="B93" s="52"/>
      <c r="C93" s="52"/>
      <c r="D93" s="52"/>
      <c r="E93" s="52"/>
      <c r="F93" s="52"/>
      <c r="G93" s="52"/>
      <c r="H93" s="52"/>
      <c r="I93" s="52"/>
      <c r="J93" s="52"/>
      <c r="K93" s="52"/>
      <c r="L93" s="52"/>
      <c r="M93" s="52"/>
      <c r="N93" s="60"/>
      <c r="O93" s="52"/>
      <c r="P93" s="56" t="str">
        <f>IF(COUNTA(A93:O93)=0,"",IF(A93="","Add ID; ","")&amp;IF(AND(A93&lt;&gt;"",COUNTIF(AMLWorkflowTable[AML Review ID],A93)&gt;1),"Duplicate ID; ","")&amp;IF(B93="","Add claim link; ",IF(COUNTIF(ClaimsTable[Claim ID],B93)=0,"Unknown claim; ",""))&amp;IF(C93="","Set workflow stage; ","")&amp;IF(E93="","Record AI role; ","")&amp;IF(G93="","Record reviewer action; ","")&amp;IF(H93="","Record rationale; ","")&amp;IF(L93="","Set outcome; ","")&amp;IF(M93="","Assign reviewer; ","")&amp;IF(N93="","Record review date; ","")&amp;IF(AND(K93&lt;&gt;"",COUNTIF(EvidenceTable[Evidence ID],K93)=0),"Unknown evidence; ","")&amp;IF(AND(K93&lt;&gt;"",COUNTIFS(EvidenceTable[Evidence ID],K93,EvidenceTable[Claim ID],B93)=0),"Evidence not linked to claim; ","")&amp;IF(AND(OR(G93="Escalate",G93="Hold",L93="Escalated"),O93=""),"Record follow-up; ","")&amp;IF(AND(OR(G93="Escalate",L93="Escalated"),I93=""),"Record escalation owner and receipt; ","")&amp;IF(AND(L93="Pending information",O93=""),"Record follow-up; ",""))</f>
      </c>
    </row>
    <row r="94" ht="66" customHeight="1">
      <c r="A94" s="52"/>
      <c r="B94" s="52"/>
      <c r="C94" s="52"/>
      <c r="D94" s="52"/>
      <c r="E94" s="52"/>
      <c r="F94" s="52"/>
      <c r="G94" s="52"/>
      <c r="H94" s="52"/>
      <c r="I94" s="52"/>
      <c r="J94" s="52"/>
      <c r="K94" s="52"/>
      <c r="L94" s="52"/>
      <c r="M94" s="52"/>
      <c r="N94" s="60"/>
      <c r="O94" s="52"/>
      <c r="P94" s="56" t="str">
        <f>IF(COUNTA(A94:O94)=0,"",IF(A94="","Add ID; ","")&amp;IF(AND(A94&lt;&gt;"",COUNTIF(AMLWorkflowTable[AML Review ID],A94)&gt;1),"Duplicate ID; ","")&amp;IF(B94="","Add claim link; ",IF(COUNTIF(ClaimsTable[Claim ID],B94)=0,"Unknown claim; ",""))&amp;IF(C94="","Set workflow stage; ","")&amp;IF(E94="","Record AI role; ","")&amp;IF(G94="","Record reviewer action; ","")&amp;IF(H94="","Record rationale; ","")&amp;IF(L94="","Set outcome; ","")&amp;IF(M94="","Assign reviewer; ","")&amp;IF(N94="","Record review date; ","")&amp;IF(AND(K94&lt;&gt;"",COUNTIF(EvidenceTable[Evidence ID],K94)=0),"Unknown evidence; ","")&amp;IF(AND(K94&lt;&gt;"",COUNTIFS(EvidenceTable[Evidence ID],K94,EvidenceTable[Claim ID],B94)=0),"Evidence not linked to claim; ","")&amp;IF(AND(OR(G94="Escalate",G94="Hold",L94="Escalated"),O94=""),"Record follow-up; ","")&amp;IF(AND(OR(G94="Escalate",L94="Escalated"),I94=""),"Record escalation owner and receipt; ","")&amp;IF(AND(L94="Pending information",O94=""),"Record follow-up; ",""))</f>
      </c>
    </row>
    <row r="95" ht="66" customHeight="1">
      <c r="A95" s="52"/>
      <c r="B95" s="52"/>
      <c r="C95" s="52"/>
      <c r="D95" s="52"/>
      <c r="E95" s="52"/>
      <c r="F95" s="52"/>
      <c r="G95" s="52"/>
      <c r="H95" s="52"/>
      <c r="I95" s="52"/>
      <c r="J95" s="52"/>
      <c r="K95" s="52"/>
      <c r="L95" s="52"/>
      <c r="M95" s="52"/>
      <c r="N95" s="60"/>
      <c r="O95" s="52"/>
      <c r="P95" s="56" t="str">
        <f>IF(COUNTA(A95:O95)=0,"",IF(A95="","Add ID; ","")&amp;IF(AND(A95&lt;&gt;"",COUNTIF(AMLWorkflowTable[AML Review ID],A95)&gt;1),"Duplicate ID; ","")&amp;IF(B95="","Add claim link; ",IF(COUNTIF(ClaimsTable[Claim ID],B95)=0,"Unknown claim; ",""))&amp;IF(C95="","Set workflow stage; ","")&amp;IF(E95="","Record AI role; ","")&amp;IF(G95="","Record reviewer action; ","")&amp;IF(H95="","Record rationale; ","")&amp;IF(L95="","Set outcome; ","")&amp;IF(M95="","Assign reviewer; ","")&amp;IF(N95="","Record review date; ","")&amp;IF(AND(K95&lt;&gt;"",COUNTIF(EvidenceTable[Evidence ID],K95)=0),"Unknown evidence; ","")&amp;IF(AND(K95&lt;&gt;"",COUNTIFS(EvidenceTable[Evidence ID],K95,EvidenceTable[Claim ID],B95)=0),"Evidence not linked to claim; ","")&amp;IF(AND(OR(G95="Escalate",G95="Hold",L95="Escalated"),O95=""),"Record follow-up; ","")&amp;IF(AND(OR(G95="Escalate",L95="Escalated"),I95=""),"Record escalation owner and receipt; ","")&amp;IF(AND(L95="Pending information",O95=""),"Record follow-up; ",""))</f>
      </c>
    </row>
    <row r="96" ht="66" customHeight="1">
      <c r="A96" s="52"/>
      <c r="B96" s="52"/>
      <c r="C96" s="52"/>
      <c r="D96" s="52"/>
      <c r="E96" s="52"/>
      <c r="F96" s="52"/>
      <c r="G96" s="52"/>
      <c r="H96" s="52"/>
      <c r="I96" s="52"/>
      <c r="J96" s="52"/>
      <c r="K96" s="52"/>
      <c r="L96" s="52"/>
      <c r="M96" s="52"/>
      <c r="N96" s="60"/>
      <c r="O96" s="52"/>
      <c r="P96" s="56" t="str">
        <f>IF(COUNTA(A96:O96)=0,"",IF(A96="","Add ID; ","")&amp;IF(AND(A96&lt;&gt;"",COUNTIF(AMLWorkflowTable[AML Review ID],A96)&gt;1),"Duplicate ID; ","")&amp;IF(B96="","Add claim link; ",IF(COUNTIF(ClaimsTable[Claim ID],B96)=0,"Unknown claim; ",""))&amp;IF(C96="","Set workflow stage; ","")&amp;IF(E96="","Record AI role; ","")&amp;IF(G96="","Record reviewer action; ","")&amp;IF(H96="","Record rationale; ","")&amp;IF(L96="","Set outcome; ","")&amp;IF(M96="","Assign reviewer; ","")&amp;IF(N96="","Record review date; ","")&amp;IF(AND(K96&lt;&gt;"",COUNTIF(EvidenceTable[Evidence ID],K96)=0),"Unknown evidence; ","")&amp;IF(AND(K96&lt;&gt;"",COUNTIFS(EvidenceTable[Evidence ID],K96,EvidenceTable[Claim ID],B96)=0),"Evidence not linked to claim; ","")&amp;IF(AND(OR(G96="Escalate",G96="Hold",L96="Escalated"),O96=""),"Record follow-up; ","")&amp;IF(AND(OR(G96="Escalate",L96="Escalated"),I96=""),"Record escalation owner and receipt; ","")&amp;IF(AND(L96="Pending information",O96=""),"Record follow-up; ",""))</f>
      </c>
    </row>
    <row r="97" ht="66" customHeight="1">
      <c r="A97" s="52"/>
      <c r="B97" s="52"/>
      <c r="C97" s="52"/>
      <c r="D97" s="52"/>
      <c r="E97" s="52"/>
      <c r="F97" s="52"/>
      <c r="G97" s="52"/>
      <c r="H97" s="52"/>
      <c r="I97" s="52"/>
      <c r="J97" s="52"/>
      <c r="K97" s="52"/>
      <c r="L97" s="52"/>
      <c r="M97" s="52"/>
      <c r="N97" s="60"/>
      <c r="O97" s="52"/>
      <c r="P97" s="56" t="str">
        <f>IF(COUNTA(A97:O97)=0,"",IF(A97="","Add ID; ","")&amp;IF(AND(A97&lt;&gt;"",COUNTIF(AMLWorkflowTable[AML Review ID],A97)&gt;1),"Duplicate ID; ","")&amp;IF(B97="","Add claim link; ",IF(COUNTIF(ClaimsTable[Claim ID],B97)=0,"Unknown claim; ",""))&amp;IF(C97="","Set workflow stage; ","")&amp;IF(E97="","Record AI role; ","")&amp;IF(G97="","Record reviewer action; ","")&amp;IF(H97="","Record rationale; ","")&amp;IF(L97="","Set outcome; ","")&amp;IF(M97="","Assign reviewer; ","")&amp;IF(N97="","Record review date; ","")&amp;IF(AND(K97&lt;&gt;"",COUNTIF(EvidenceTable[Evidence ID],K97)=0),"Unknown evidence; ","")&amp;IF(AND(K97&lt;&gt;"",COUNTIFS(EvidenceTable[Evidence ID],K97,EvidenceTable[Claim ID],B97)=0),"Evidence not linked to claim; ","")&amp;IF(AND(OR(G97="Escalate",G97="Hold",L97="Escalated"),O97=""),"Record follow-up; ","")&amp;IF(AND(OR(G97="Escalate",L97="Escalated"),I97=""),"Record escalation owner and receipt; ","")&amp;IF(AND(L97="Pending information",O97=""),"Record follow-up; ",""))</f>
      </c>
    </row>
    <row r="98" ht="66" customHeight="1">
      <c r="A98" s="52"/>
      <c r="B98" s="52"/>
      <c r="C98" s="52"/>
      <c r="D98" s="52"/>
      <c r="E98" s="52"/>
      <c r="F98" s="52"/>
      <c r="G98" s="52"/>
      <c r="H98" s="52"/>
      <c r="I98" s="52"/>
      <c r="J98" s="52"/>
      <c r="K98" s="52"/>
      <c r="L98" s="52"/>
      <c r="M98" s="52"/>
      <c r="N98" s="60"/>
      <c r="O98" s="52"/>
      <c r="P98" s="56" t="str">
        <f>IF(COUNTA(A98:O98)=0,"",IF(A98="","Add ID; ","")&amp;IF(AND(A98&lt;&gt;"",COUNTIF(AMLWorkflowTable[AML Review ID],A98)&gt;1),"Duplicate ID; ","")&amp;IF(B98="","Add claim link; ",IF(COUNTIF(ClaimsTable[Claim ID],B98)=0,"Unknown claim; ",""))&amp;IF(C98="","Set workflow stage; ","")&amp;IF(E98="","Record AI role; ","")&amp;IF(G98="","Record reviewer action; ","")&amp;IF(H98="","Record rationale; ","")&amp;IF(L98="","Set outcome; ","")&amp;IF(M98="","Assign reviewer; ","")&amp;IF(N98="","Record review date; ","")&amp;IF(AND(K98&lt;&gt;"",COUNTIF(EvidenceTable[Evidence ID],K98)=0),"Unknown evidence; ","")&amp;IF(AND(K98&lt;&gt;"",COUNTIFS(EvidenceTable[Evidence ID],K98,EvidenceTable[Claim ID],B98)=0),"Evidence not linked to claim; ","")&amp;IF(AND(OR(G98="Escalate",G98="Hold",L98="Escalated"),O98=""),"Record follow-up; ","")&amp;IF(AND(OR(G98="Escalate",L98="Escalated"),I98=""),"Record escalation owner and receipt; ","")&amp;IF(AND(L98="Pending information",O98=""),"Record follow-up; ",""))</f>
      </c>
    </row>
    <row r="99" ht="66" customHeight="1">
      <c r="A99" s="52"/>
      <c r="B99" s="52"/>
      <c r="C99" s="52"/>
      <c r="D99" s="52"/>
      <c r="E99" s="52"/>
      <c r="F99" s="52"/>
      <c r="G99" s="52"/>
      <c r="H99" s="52"/>
      <c r="I99" s="52"/>
      <c r="J99" s="52"/>
      <c r="K99" s="52"/>
      <c r="L99" s="52"/>
      <c r="M99" s="52"/>
      <c r="N99" s="60"/>
      <c r="O99" s="52"/>
      <c r="P99" s="56" t="str">
        <f>IF(COUNTA(A99:O99)=0,"",IF(A99="","Add ID; ","")&amp;IF(AND(A99&lt;&gt;"",COUNTIF(AMLWorkflowTable[AML Review ID],A99)&gt;1),"Duplicate ID; ","")&amp;IF(B99="","Add claim link; ",IF(COUNTIF(ClaimsTable[Claim ID],B99)=0,"Unknown claim; ",""))&amp;IF(C99="","Set workflow stage; ","")&amp;IF(E99="","Record AI role; ","")&amp;IF(G99="","Record reviewer action; ","")&amp;IF(H99="","Record rationale; ","")&amp;IF(L99="","Set outcome; ","")&amp;IF(M99="","Assign reviewer; ","")&amp;IF(N99="","Record review date; ","")&amp;IF(AND(K99&lt;&gt;"",COUNTIF(EvidenceTable[Evidence ID],K99)=0),"Unknown evidence; ","")&amp;IF(AND(K99&lt;&gt;"",COUNTIFS(EvidenceTable[Evidence ID],K99,EvidenceTable[Claim ID],B99)=0),"Evidence not linked to claim; ","")&amp;IF(AND(OR(G99="Escalate",G99="Hold",L99="Escalated"),O99=""),"Record follow-up; ","")&amp;IF(AND(OR(G99="Escalate",L99="Escalated"),I99=""),"Record escalation owner and receipt; ","")&amp;IF(AND(L99="Pending information",O99=""),"Record follow-up; ",""))</f>
      </c>
    </row>
    <row r="100" ht="66" customHeight="1">
      <c r="A100" s="52"/>
      <c r="B100" s="52"/>
      <c r="C100" s="52"/>
      <c r="D100" s="52"/>
      <c r="E100" s="52"/>
      <c r="F100" s="52"/>
      <c r="G100" s="52"/>
      <c r="H100" s="52"/>
      <c r="I100" s="52"/>
      <c r="J100" s="52"/>
      <c r="K100" s="52"/>
      <c r="L100" s="52"/>
      <c r="M100" s="52"/>
      <c r="N100" s="60"/>
      <c r="O100" s="52"/>
      <c r="P100" s="56" t="str">
        <f>IF(COUNTA(A100:O100)=0,"",IF(A100="","Add ID; ","")&amp;IF(AND(A100&lt;&gt;"",COUNTIF(AMLWorkflowTable[AML Review ID],A100)&gt;1),"Duplicate ID; ","")&amp;IF(B100="","Add claim link; ",IF(COUNTIF(ClaimsTable[Claim ID],B100)=0,"Unknown claim; ",""))&amp;IF(C100="","Set workflow stage; ","")&amp;IF(E100="","Record AI role; ","")&amp;IF(G100="","Record reviewer action; ","")&amp;IF(H100="","Record rationale; ","")&amp;IF(L100="","Set outcome; ","")&amp;IF(M100="","Assign reviewer; ","")&amp;IF(N100="","Record review date; ","")&amp;IF(AND(K100&lt;&gt;"",COUNTIF(EvidenceTable[Evidence ID],K100)=0),"Unknown evidence; ","")&amp;IF(AND(K100&lt;&gt;"",COUNTIFS(EvidenceTable[Evidence ID],K100,EvidenceTable[Claim ID],B100)=0),"Evidence not linked to claim; ","")&amp;IF(AND(OR(G100="Escalate",G100="Hold",L100="Escalated"),O100=""),"Record follow-up; ","")&amp;IF(AND(OR(G100="Escalate",L100="Escalated"),I100=""),"Record escalation owner and receipt; ","")&amp;IF(AND(L100="Pending information",O100=""),"Record follow-up; ",""))</f>
      </c>
    </row>
    <row r="101" ht="66" customHeight="1">
      <c r="A101" s="52"/>
      <c r="B101" s="52"/>
      <c r="C101" s="52"/>
      <c r="D101" s="52"/>
      <c r="E101" s="52"/>
      <c r="F101" s="52"/>
      <c r="G101" s="52"/>
      <c r="H101" s="52"/>
      <c r="I101" s="52"/>
      <c r="J101" s="52"/>
      <c r="K101" s="52"/>
      <c r="L101" s="52"/>
      <c r="M101" s="52"/>
      <c r="N101" s="60"/>
      <c r="O101" s="52"/>
      <c r="P101" s="56" t="str">
        <f>IF(COUNTA(A101:O101)=0,"",IF(A101="","Add ID; ","")&amp;IF(AND(A101&lt;&gt;"",COUNTIF(AMLWorkflowTable[AML Review ID],A101)&gt;1),"Duplicate ID; ","")&amp;IF(B101="","Add claim link; ",IF(COUNTIF(ClaimsTable[Claim ID],B101)=0,"Unknown claim; ",""))&amp;IF(C101="","Set workflow stage; ","")&amp;IF(E101="","Record AI role; ","")&amp;IF(G101="","Record reviewer action; ","")&amp;IF(H101="","Record rationale; ","")&amp;IF(L101="","Set outcome; ","")&amp;IF(M101="","Assign reviewer; ","")&amp;IF(N101="","Record review date; ","")&amp;IF(AND(K101&lt;&gt;"",COUNTIF(EvidenceTable[Evidence ID],K101)=0),"Unknown evidence; ","")&amp;IF(AND(K101&lt;&gt;"",COUNTIFS(EvidenceTable[Evidence ID],K101,EvidenceTable[Claim ID],B101)=0),"Evidence not linked to claim; ","")&amp;IF(AND(OR(G101="Escalate",G101="Hold",L101="Escalated"),O101=""),"Record follow-up; ","")&amp;IF(AND(OR(G101="Escalate",L101="Escalated"),I101=""),"Record escalation owner and receipt; ","")&amp;IF(AND(L101="Pending information",O101=""),"Record follow-up; ",""))</f>
      </c>
    </row>
    <row r="102" ht="66" customHeight="1">
      <c r="A102" s="52"/>
      <c r="B102" s="52"/>
      <c r="C102" s="52"/>
      <c r="D102" s="52"/>
      <c r="E102" s="52"/>
      <c r="F102" s="52"/>
      <c r="G102" s="52"/>
      <c r="H102" s="52"/>
      <c r="I102" s="52"/>
      <c r="J102" s="52"/>
      <c r="K102" s="52"/>
      <c r="L102" s="52"/>
      <c r="M102" s="52"/>
      <c r="N102" s="60"/>
      <c r="O102" s="52"/>
      <c r="P102" s="56" t="str">
        <f>IF(COUNTA(A102:O102)=0,"",IF(A102="","Add ID; ","")&amp;IF(AND(A102&lt;&gt;"",COUNTIF(AMLWorkflowTable[AML Review ID],A102)&gt;1),"Duplicate ID; ","")&amp;IF(B102="","Add claim link; ",IF(COUNTIF(ClaimsTable[Claim ID],B102)=0,"Unknown claim; ",""))&amp;IF(C102="","Set workflow stage; ","")&amp;IF(E102="","Record AI role; ","")&amp;IF(G102="","Record reviewer action; ","")&amp;IF(H102="","Record rationale; ","")&amp;IF(L102="","Set outcome; ","")&amp;IF(M102="","Assign reviewer; ","")&amp;IF(N102="","Record review date; ","")&amp;IF(AND(K102&lt;&gt;"",COUNTIF(EvidenceTable[Evidence ID],K102)=0),"Unknown evidence; ","")&amp;IF(AND(K102&lt;&gt;"",COUNTIFS(EvidenceTable[Evidence ID],K102,EvidenceTable[Claim ID],B102)=0),"Evidence not linked to claim; ","")&amp;IF(AND(OR(G102="Escalate",G102="Hold",L102="Escalated"),O102=""),"Record follow-up; ","")&amp;IF(AND(OR(G102="Escalate",L102="Escalated"),I102=""),"Record escalation owner and receipt; ","")&amp;IF(AND(L102="Pending information",O102=""),"Record follow-up; ",""))</f>
      </c>
    </row>
    <row r="103" ht="66" customHeight="1">
      <c r="A103" s="52"/>
      <c r="B103" s="52"/>
      <c r="C103" s="52"/>
      <c r="D103" s="52"/>
      <c r="E103" s="52"/>
      <c r="F103" s="52"/>
      <c r="G103" s="52"/>
      <c r="H103" s="52"/>
      <c r="I103" s="52"/>
      <c r="J103" s="52"/>
      <c r="K103" s="52"/>
      <c r="L103" s="52"/>
      <c r="M103" s="52"/>
      <c r="N103" s="60"/>
      <c r="O103" s="52"/>
      <c r="P103" s="56" t="str">
        <f>IF(COUNTA(A103:O103)=0,"",IF(A103="","Add ID; ","")&amp;IF(AND(A103&lt;&gt;"",COUNTIF(AMLWorkflowTable[AML Review ID],A103)&gt;1),"Duplicate ID; ","")&amp;IF(B103="","Add claim link; ",IF(COUNTIF(ClaimsTable[Claim ID],B103)=0,"Unknown claim; ",""))&amp;IF(C103="","Set workflow stage; ","")&amp;IF(E103="","Record AI role; ","")&amp;IF(G103="","Record reviewer action; ","")&amp;IF(H103="","Record rationale; ","")&amp;IF(L103="","Set outcome; ","")&amp;IF(M103="","Assign reviewer; ","")&amp;IF(N103="","Record review date; ","")&amp;IF(AND(K103&lt;&gt;"",COUNTIF(EvidenceTable[Evidence ID],K103)=0),"Unknown evidence; ","")&amp;IF(AND(K103&lt;&gt;"",COUNTIFS(EvidenceTable[Evidence ID],K103,EvidenceTable[Claim ID],B103)=0),"Evidence not linked to claim; ","")&amp;IF(AND(OR(G103="Escalate",G103="Hold",L103="Escalated"),O103=""),"Record follow-up; ","")&amp;IF(AND(OR(G103="Escalate",L103="Escalated"),I103=""),"Record escalation owner and receipt; ","")&amp;IF(AND(L103="Pending information",O103=""),"Record follow-up; ",""))</f>
      </c>
    </row>
    <row r="104" ht="66" customHeight="1">
      <c r="A104" s="52"/>
      <c r="B104" s="52"/>
      <c r="C104" s="52"/>
      <c r="D104" s="52"/>
      <c r="E104" s="52"/>
      <c r="F104" s="52"/>
      <c r="G104" s="52"/>
      <c r="H104" s="52"/>
      <c r="I104" s="52"/>
      <c r="J104" s="52"/>
      <c r="K104" s="52"/>
      <c r="L104" s="52"/>
      <c r="M104" s="52"/>
      <c r="N104" s="60"/>
      <c r="O104" s="52"/>
      <c r="P104" s="56" t="str">
        <f>IF(COUNTA(A104:O104)=0,"",IF(A104="","Add ID; ","")&amp;IF(AND(A104&lt;&gt;"",COUNTIF(AMLWorkflowTable[AML Review ID],A104)&gt;1),"Duplicate ID; ","")&amp;IF(B104="","Add claim link; ",IF(COUNTIF(ClaimsTable[Claim ID],B104)=0,"Unknown claim; ",""))&amp;IF(C104="","Set workflow stage; ","")&amp;IF(E104="","Record AI role; ","")&amp;IF(G104="","Record reviewer action; ","")&amp;IF(H104="","Record rationale; ","")&amp;IF(L104="","Set outcome; ","")&amp;IF(M104="","Assign reviewer; ","")&amp;IF(N104="","Record review date; ","")&amp;IF(AND(K104&lt;&gt;"",COUNTIF(EvidenceTable[Evidence ID],K104)=0),"Unknown evidence; ","")&amp;IF(AND(K104&lt;&gt;"",COUNTIFS(EvidenceTable[Evidence ID],K104,EvidenceTable[Claim ID],B104)=0),"Evidence not linked to claim; ","")&amp;IF(AND(OR(G104="Escalate",G104="Hold",L104="Escalated"),O104=""),"Record follow-up; ","")&amp;IF(AND(OR(G104="Escalate",L104="Escalated"),I104=""),"Record escalation owner and receipt; ","")&amp;IF(AND(L104="Pending information",O104=""),"Record follow-up; ",""))</f>
      </c>
    </row>
    <row r="105" ht="66" customHeight="1">
      <c r="A105" s="52"/>
      <c r="B105" s="52"/>
      <c r="C105" s="52"/>
      <c r="D105" s="52"/>
      <c r="E105" s="52"/>
      <c r="F105" s="52"/>
      <c r="G105" s="52"/>
      <c r="H105" s="52"/>
      <c r="I105" s="52"/>
      <c r="J105" s="52"/>
      <c r="K105" s="52"/>
      <c r="L105" s="52"/>
      <c r="M105" s="52"/>
      <c r="N105" s="60"/>
      <c r="O105" s="52"/>
      <c r="P105" s="56" t="str">
        <f>IF(COUNTA(A105:O105)=0,"",IF(A105="","Add ID; ","")&amp;IF(AND(A105&lt;&gt;"",COUNTIF(AMLWorkflowTable[AML Review ID],A105)&gt;1),"Duplicate ID; ","")&amp;IF(B105="","Add claim link; ",IF(COUNTIF(ClaimsTable[Claim ID],B105)=0,"Unknown claim; ",""))&amp;IF(C105="","Set workflow stage; ","")&amp;IF(E105="","Record AI role; ","")&amp;IF(G105="","Record reviewer action; ","")&amp;IF(H105="","Record rationale; ","")&amp;IF(L105="","Set outcome; ","")&amp;IF(M105="","Assign reviewer; ","")&amp;IF(N105="","Record review date; ","")&amp;IF(AND(K105&lt;&gt;"",COUNTIF(EvidenceTable[Evidence ID],K105)=0),"Unknown evidence; ","")&amp;IF(AND(K105&lt;&gt;"",COUNTIFS(EvidenceTable[Evidence ID],K105,EvidenceTable[Claim ID],B105)=0),"Evidence not linked to claim; ","")&amp;IF(AND(OR(G105="Escalate",G105="Hold",L105="Escalated"),O105=""),"Record follow-up; ","")&amp;IF(AND(OR(G105="Escalate",L105="Escalated"),I105=""),"Record escalation owner and receipt; ","")&amp;IF(AND(L105="Pending information",O105=""),"Record follow-up; ",""))</f>
      </c>
    </row>
  </sheetData>
  <mergeCells>
    <mergeCell ref="A1:H1"/>
    <mergeCell ref="A2:H2"/>
  </mergeCells>
  <dataValidations count="4">
    <dataValidation type="list" sqref="C6:C105" allowBlank="1" showErrorMessage="1" errorStyle="stop" errorTitle="Check the entry" error="Choose a listed value or enter a valid Excel date for this field.">
      <formula1>"Alert generation,Prioritization / queueing,Alert review,Escalation,Case support,QA / secondary review,Continuing activity,Other"</formula1>
    </dataValidation>
    <dataValidation type="list" sqref="G6:G105" allowBlank="1" showErrorMessage="1" errorStyle="stop" errorTitle="Check the entry" error="Choose a listed value or enter a valid Excel date for this field.">
      <formula1>"Accept,Change disposition,Request information,Escalate,Hold,Reassign,Override / correct,No action,Other"</formula1>
    </dataValidation>
    <dataValidation type="list" sqref="L6:L105" allowBlank="1" showErrorMessage="1" errorStyle="stop" errorTitle="Check the entry" error="Choose a listed value or enter a valid Excel date for this field.">
      <formula1>"Open,Pending information,Escalated,Resolved,Closed,Not applicable"</formula1>
    </dataValidation>
    <dataValidation type="decimal" operator="between" allowBlank="1" showErrorMessage="1" showInputMessage="1" errorStyle="stop" errorTitle="Enter an Excel date" error="Enter a real Excel date rather than text." promptTitle="Date or timestamp" prompt="Enter a date such as 2026-10-02. Timestamps use the Review Brief timezone." sqref="N6:N105">
      <formula1>1</formula1>
      <formula2>2958465</formula2>
    </dataValidation>
  </dataValidations>
  <hyperlinks>
    <hyperlink ref="A3" location="'Start Here'!A1"/>
    <hyperlink ref="B3" location="'Field Guide'!A163"/>
    <hyperlink ref="C3" location="'Review Library'!A5"/>
    <hyperlink ref="D3" location="'Worked Example'!A1"/>
  </hyperlinks>
  <pageMargins left="0.7" right="0.7" top="0.75" bottom="0.75" header="0.3" footer="0.3"/>
  <tableParts count="1">
    <tablePart r:id="R9ccc5dcf277a4ee3"/>
  </tableParts>
</worksheet>
</file>

<file path=xl/worksheets/sheet16.xml><?xml version="1.0" encoding="utf-8"?>
<worksheet xmlns="http://schemas.openxmlformats.org/spreadsheetml/2006/main" xmlns:r="http://schemas.openxmlformats.org/officeDocument/2006/relationships">
  <sheetViews>
    <sheetView showGridLines="0" workbookViewId="0" zoomScale="100">
      <pane xSplit="2" ySplit="5" topLeftCell="C6" activePane="bottomRight" state="frozen"/>
    </sheetView>
  </sheetViews>
  <sheetFormatPr defaultRowHeight="15"/>
  <cols>
    <col min="1" max="1" width="15" hidden="0" customWidth="1"/>
    <col min="2" max="2" width="14" hidden="0" customWidth="1"/>
    <col min="3" max="3" width="24" hidden="0" customWidth="1"/>
    <col min="4" max="4" width="20" hidden="0" customWidth="1"/>
    <col min="5" max="5" width="14" hidden="0" customWidth="1"/>
    <col min="6" max="6" width="30" hidden="0" customWidth="1"/>
    <col min="7" max="7" width="26" hidden="0" customWidth="1"/>
    <col min="8" max="8" width="32" hidden="0" customWidth="1"/>
    <col min="9" max="9" width="18" hidden="0" customWidth="1"/>
    <col min="10" max="10" width="16" hidden="0" customWidth="1"/>
    <col min="11" max="11" width="18" hidden="0" customWidth="1"/>
    <col min="12" max="12" width="18" hidden="0" customWidth="1"/>
    <col min="13" max="13" width="16" hidden="0" customWidth="1"/>
    <col min="14" max="14" width="30" hidden="0" customWidth="1"/>
  </cols>
  <sheetData>
    <row r="1" ht="32" customHeight="1">
      <c r="A1" s="57" t="str">
        <v>Model &amp; data events</v>
      </c>
      <c r="B1" s="57"/>
      <c r="C1" s="57"/>
      <c r="D1" s="57"/>
      <c r="E1" s="57"/>
      <c r="F1" s="57"/>
      <c r="G1" s="57"/>
      <c r="H1" s="57"/>
      <c r="I1" s="57"/>
      <c r="J1" s="57"/>
      <c r="K1" s="57"/>
      <c r="L1" s="57"/>
      <c r="M1" s="57"/>
      <c r="N1" s="57"/>
    </row>
    <row r="2" ht="48" customHeight="1">
      <c r="A2" s="44" t="str">
        <v>Track model, rule, data, prompt, vendor and integration events. Record affected versions/populations, monitoring impact, containment, lookback and whether earlier assurance can still support the use.</v>
      </c>
      <c r="B2" s="44"/>
      <c r="C2" s="44"/>
      <c r="D2" s="44"/>
      <c r="E2" s="44"/>
      <c r="F2" s="44"/>
      <c r="G2" s="44"/>
      <c r="H2" s="44"/>
      <c r="I2" s="44"/>
      <c r="J2" s="44"/>
      <c r="K2" s="44"/>
      <c r="L2" s="44"/>
      <c r="M2" s="44"/>
      <c r="N2" s="44"/>
    </row>
    <row r="3" ht="32" customHeight="1">
      <c r="A3" s="58" t="str">
        <v>Start Here</v>
      </c>
      <c r="B3" s="58" t="str">
        <v>Field Guide — examples</v>
      </c>
      <c r="C3" s="58" t="str">
        <v>Review Library</v>
      </c>
      <c r="D3" s="58" t="str">
        <v>Worked Example</v>
      </c>
      <c r="E3" s="59"/>
      <c r="F3" s="59"/>
      <c r="G3" s="59"/>
      <c r="H3" s="59"/>
      <c r="I3" s="59"/>
      <c r="J3" s="59"/>
      <c r="K3" s="59"/>
      <c r="L3" s="59"/>
      <c r="M3" s="59"/>
      <c r="N3" s="59"/>
    </row>
    <row r="4">
      <c r="A4" s="59"/>
      <c r="B4" s="59"/>
      <c r="C4" s="59"/>
      <c r="D4" s="59"/>
      <c r="E4" s="59"/>
      <c r="F4" s="59"/>
      <c r="G4" s="59"/>
      <c r="H4" s="59"/>
      <c r="I4" s="59"/>
      <c r="J4" s="59"/>
      <c r="K4" s="59"/>
      <c r="L4" s="59"/>
      <c r="M4" s="59"/>
      <c r="N4" s="59"/>
    </row>
    <row r="5" ht="50" customHeight="1">
      <c r="A5" s="48" t="str">
        <v>Event ID</v>
      </c>
      <c r="B5" s="48" t="str">
        <v>Claim ID</v>
      </c>
      <c r="C5" s="48" t="str">
        <v>Component / dataset / model</v>
      </c>
      <c r="D5" s="48" t="str">
        <v>Event type</v>
      </c>
      <c r="E5" s="48" t="str">
        <v>Detected on</v>
      </c>
      <c r="F5" s="48" t="str">
        <v>Change / issue</v>
      </c>
      <c r="G5" s="48" t="str">
        <v>Affected version / population</v>
      </c>
      <c r="H5" s="48" t="str">
        <v>Impact on monitoring or review</v>
      </c>
      <c r="I5" s="48" t="str">
        <v>Linked Evidence ID</v>
      </c>
      <c r="J5" s="48" t="str">
        <v>Finding ID</v>
      </c>
      <c r="K5" s="48" t="str">
        <v>Action owner</v>
      </c>
      <c r="L5" s="48" t="str">
        <v>Reassessment needed?</v>
      </c>
      <c r="M5" s="48" t="str">
        <v>Status</v>
      </c>
      <c r="N5" s="48" t="str">
        <v>Record check (auto)</v>
      </c>
    </row>
    <row r="6" ht="66" customHeight="1">
      <c r="A6" s="52"/>
      <c r="B6" s="52"/>
      <c r="C6" s="52"/>
      <c r="D6" s="52"/>
      <c r="E6" s="60"/>
      <c r="F6" s="52"/>
      <c r="G6" s="52"/>
      <c r="H6" s="52"/>
      <c r="I6" s="52"/>
      <c r="J6" s="52"/>
      <c r="K6" s="52"/>
      <c r="L6" s="52"/>
      <c r="M6" s="52"/>
      <c r="N6" s="56" t="str">
        <f>IF(COUNTA(A6:M6)=0,"",IF(A6="","Add ID; ","")&amp;IF(AND(A6&lt;&gt;"",COUNTIF(AMLChangeTable[Event ID],A6)&gt;1),"Duplicate ID; ","")&amp;IF(B6="","Add claim link; ",IF(COUNTIF(ClaimsTable[Claim ID],B6)=0,"Unknown claim; ",""))&amp;IF(C6="","Identify component; ","")&amp;IF(D6="","Set event type; ","")&amp;IF(E6="","Record date; ","")&amp;IF(F6="","Describe event; ","")&amp;IF(H6="","Assess impact; ","")&amp;IF(K6="","Assign owner; ","")&amp;IF(L6="","Assess reassessment need; ","")&amp;IF(M6="","Set status; ","")&amp;IF(AND(I6&lt;&gt;"",COUNTIF(EvidenceTable[Evidence ID],I6)=0),"Unknown evidence; ","")&amp;IF(AND(I6&lt;&gt;"",COUNTIFS(EvidenceTable[Evidence ID],I6,EvidenceTable[Claim ID],B6)=0),"Evidence not linked to claim; ","")&amp;IF(AND(J6&lt;&gt;"",COUNTIF(FindingsTable[Finding ID],J6)=0),"Unknown finding; ","")&amp;IF(G6="","Define affected scope; ","")&amp;IF(AND(J6&lt;&gt;"",COUNTIF(FindingsTable[Finding ID],J6)&gt;0,COUNTIFS(FindingsTable[Finding ID],J6,FindingsTable[Claim ID],B6)=0),"Finding not linked to claim; ","")&amp;IF(AND(OR(M6="Resolved",M6="Closed"),L6="Under review"),"Complete reassessment assessment; ",""))</f>
      </c>
    </row>
    <row r="7" ht="66" customHeight="1">
      <c r="A7" s="52"/>
      <c r="B7" s="52"/>
      <c r="C7" s="52"/>
      <c r="D7" s="52"/>
      <c r="E7" s="60"/>
      <c r="F7" s="52"/>
      <c r="G7" s="52"/>
      <c r="H7" s="52"/>
      <c r="I7" s="52"/>
      <c r="J7" s="52"/>
      <c r="K7" s="52"/>
      <c r="L7" s="52"/>
      <c r="M7" s="52"/>
      <c r="N7" s="56" t="str">
        <f>IF(COUNTA(A7:M7)=0,"",IF(A7="","Add ID; ","")&amp;IF(AND(A7&lt;&gt;"",COUNTIF(AMLChangeTable[Event ID],A7)&gt;1),"Duplicate ID; ","")&amp;IF(B7="","Add claim link; ",IF(COUNTIF(ClaimsTable[Claim ID],B7)=0,"Unknown claim; ",""))&amp;IF(C7="","Identify component; ","")&amp;IF(D7="","Set event type; ","")&amp;IF(E7="","Record date; ","")&amp;IF(F7="","Describe event; ","")&amp;IF(H7="","Assess impact; ","")&amp;IF(K7="","Assign owner; ","")&amp;IF(L7="","Assess reassessment need; ","")&amp;IF(M7="","Set status; ","")&amp;IF(AND(I7&lt;&gt;"",COUNTIF(EvidenceTable[Evidence ID],I7)=0),"Unknown evidence; ","")&amp;IF(AND(I7&lt;&gt;"",COUNTIFS(EvidenceTable[Evidence ID],I7,EvidenceTable[Claim ID],B7)=0),"Evidence not linked to claim; ","")&amp;IF(AND(J7&lt;&gt;"",COUNTIF(FindingsTable[Finding ID],J7)=0),"Unknown finding; ","")&amp;IF(G7="","Define affected scope; ","")&amp;IF(AND(J7&lt;&gt;"",COUNTIF(FindingsTable[Finding ID],J7)&gt;0,COUNTIFS(FindingsTable[Finding ID],J7,FindingsTable[Claim ID],B7)=0),"Finding not linked to claim; ","")&amp;IF(AND(OR(M7="Resolved",M7="Closed"),L7="Under review"),"Complete reassessment assessment; ",""))</f>
      </c>
    </row>
    <row r="8" ht="66" customHeight="1">
      <c r="A8" s="52"/>
      <c r="B8" s="52"/>
      <c r="C8" s="52"/>
      <c r="D8" s="52"/>
      <c r="E8" s="60"/>
      <c r="F8" s="52"/>
      <c r="G8" s="52"/>
      <c r="H8" s="52"/>
      <c r="I8" s="52"/>
      <c r="J8" s="52"/>
      <c r="K8" s="52"/>
      <c r="L8" s="52"/>
      <c r="M8" s="52"/>
      <c r="N8" s="56" t="str">
        <f>IF(COUNTA(A8:M8)=0,"",IF(A8="","Add ID; ","")&amp;IF(AND(A8&lt;&gt;"",COUNTIF(AMLChangeTable[Event ID],A8)&gt;1),"Duplicate ID; ","")&amp;IF(B8="","Add claim link; ",IF(COUNTIF(ClaimsTable[Claim ID],B8)=0,"Unknown claim; ",""))&amp;IF(C8="","Identify component; ","")&amp;IF(D8="","Set event type; ","")&amp;IF(E8="","Record date; ","")&amp;IF(F8="","Describe event; ","")&amp;IF(H8="","Assess impact; ","")&amp;IF(K8="","Assign owner; ","")&amp;IF(L8="","Assess reassessment need; ","")&amp;IF(M8="","Set status; ","")&amp;IF(AND(I8&lt;&gt;"",COUNTIF(EvidenceTable[Evidence ID],I8)=0),"Unknown evidence; ","")&amp;IF(AND(I8&lt;&gt;"",COUNTIFS(EvidenceTable[Evidence ID],I8,EvidenceTable[Claim ID],B8)=0),"Evidence not linked to claim; ","")&amp;IF(AND(J8&lt;&gt;"",COUNTIF(FindingsTable[Finding ID],J8)=0),"Unknown finding; ","")&amp;IF(G8="","Define affected scope; ","")&amp;IF(AND(J8&lt;&gt;"",COUNTIF(FindingsTable[Finding ID],J8)&gt;0,COUNTIFS(FindingsTable[Finding ID],J8,FindingsTable[Claim ID],B8)=0),"Finding not linked to claim; ","")&amp;IF(AND(OR(M8="Resolved",M8="Closed"),L8="Under review"),"Complete reassessment assessment; ",""))</f>
      </c>
    </row>
    <row r="9" ht="66" customHeight="1">
      <c r="A9" s="52"/>
      <c r="B9" s="52"/>
      <c r="C9" s="52"/>
      <c r="D9" s="52"/>
      <c r="E9" s="60"/>
      <c r="F9" s="52"/>
      <c r="G9" s="52"/>
      <c r="H9" s="52"/>
      <c r="I9" s="52"/>
      <c r="J9" s="52"/>
      <c r="K9" s="52"/>
      <c r="L9" s="52"/>
      <c r="M9" s="52"/>
      <c r="N9" s="56" t="str">
        <f>IF(COUNTA(A9:M9)=0,"",IF(A9="","Add ID; ","")&amp;IF(AND(A9&lt;&gt;"",COUNTIF(AMLChangeTable[Event ID],A9)&gt;1),"Duplicate ID; ","")&amp;IF(B9="","Add claim link; ",IF(COUNTIF(ClaimsTable[Claim ID],B9)=0,"Unknown claim; ",""))&amp;IF(C9="","Identify component; ","")&amp;IF(D9="","Set event type; ","")&amp;IF(E9="","Record date; ","")&amp;IF(F9="","Describe event; ","")&amp;IF(H9="","Assess impact; ","")&amp;IF(K9="","Assign owner; ","")&amp;IF(L9="","Assess reassessment need; ","")&amp;IF(M9="","Set status; ","")&amp;IF(AND(I9&lt;&gt;"",COUNTIF(EvidenceTable[Evidence ID],I9)=0),"Unknown evidence; ","")&amp;IF(AND(I9&lt;&gt;"",COUNTIFS(EvidenceTable[Evidence ID],I9,EvidenceTable[Claim ID],B9)=0),"Evidence not linked to claim; ","")&amp;IF(AND(J9&lt;&gt;"",COUNTIF(FindingsTable[Finding ID],J9)=0),"Unknown finding; ","")&amp;IF(G9="","Define affected scope; ","")&amp;IF(AND(J9&lt;&gt;"",COUNTIF(FindingsTable[Finding ID],J9)&gt;0,COUNTIFS(FindingsTable[Finding ID],J9,FindingsTable[Claim ID],B9)=0),"Finding not linked to claim; ","")&amp;IF(AND(OR(M9="Resolved",M9="Closed"),L9="Under review"),"Complete reassessment assessment; ",""))</f>
      </c>
    </row>
    <row r="10" ht="66" customHeight="1">
      <c r="A10" s="52"/>
      <c r="B10" s="52"/>
      <c r="C10" s="52"/>
      <c r="D10" s="52"/>
      <c r="E10" s="60"/>
      <c r="F10" s="52"/>
      <c r="G10" s="52"/>
      <c r="H10" s="52"/>
      <c r="I10" s="52"/>
      <c r="J10" s="52"/>
      <c r="K10" s="52"/>
      <c r="L10" s="52"/>
      <c r="M10" s="52"/>
      <c r="N10" s="56" t="str">
        <f>IF(COUNTA(A10:M10)=0,"",IF(A10="","Add ID; ","")&amp;IF(AND(A10&lt;&gt;"",COUNTIF(AMLChangeTable[Event ID],A10)&gt;1),"Duplicate ID; ","")&amp;IF(B10="","Add claim link; ",IF(COUNTIF(ClaimsTable[Claim ID],B10)=0,"Unknown claim; ",""))&amp;IF(C10="","Identify component; ","")&amp;IF(D10="","Set event type; ","")&amp;IF(E10="","Record date; ","")&amp;IF(F10="","Describe event; ","")&amp;IF(H10="","Assess impact; ","")&amp;IF(K10="","Assign owner; ","")&amp;IF(L10="","Assess reassessment need; ","")&amp;IF(M10="","Set status; ","")&amp;IF(AND(I10&lt;&gt;"",COUNTIF(EvidenceTable[Evidence ID],I10)=0),"Unknown evidence; ","")&amp;IF(AND(I10&lt;&gt;"",COUNTIFS(EvidenceTable[Evidence ID],I10,EvidenceTable[Claim ID],B10)=0),"Evidence not linked to claim; ","")&amp;IF(AND(J10&lt;&gt;"",COUNTIF(FindingsTable[Finding ID],J10)=0),"Unknown finding; ","")&amp;IF(G10="","Define affected scope; ","")&amp;IF(AND(J10&lt;&gt;"",COUNTIF(FindingsTable[Finding ID],J10)&gt;0,COUNTIFS(FindingsTable[Finding ID],J10,FindingsTable[Claim ID],B10)=0),"Finding not linked to claim; ","")&amp;IF(AND(OR(M10="Resolved",M10="Closed"),L10="Under review"),"Complete reassessment assessment; ",""))</f>
      </c>
    </row>
    <row r="11" ht="66" customHeight="1">
      <c r="A11" s="52"/>
      <c r="B11" s="52"/>
      <c r="C11" s="52"/>
      <c r="D11" s="52"/>
      <c r="E11" s="60"/>
      <c r="F11" s="52"/>
      <c r="G11" s="52"/>
      <c r="H11" s="52"/>
      <c r="I11" s="52"/>
      <c r="J11" s="52"/>
      <c r="K11" s="52"/>
      <c r="L11" s="52"/>
      <c r="M11" s="52"/>
      <c r="N11" s="56" t="str">
        <f>IF(COUNTA(A11:M11)=0,"",IF(A11="","Add ID; ","")&amp;IF(AND(A11&lt;&gt;"",COUNTIF(AMLChangeTable[Event ID],A11)&gt;1),"Duplicate ID; ","")&amp;IF(B11="","Add claim link; ",IF(COUNTIF(ClaimsTable[Claim ID],B11)=0,"Unknown claim; ",""))&amp;IF(C11="","Identify component; ","")&amp;IF(D11="","Set event type; ","")&amp;IF(E11="","Record date; ","")&amp;IF(F11="","Describe event; ","")&amp;IF(H11="","Assess impact; ","")&amp;IF(K11="","Assign owner; ","")&amp;IF(L11="","Assess reassessment need; ","")&amp;IF(M11="","Set status; ","")&amp;IF(AND(I11&lt;&gt;"",COUNTIF(EvidenceTable[Evidence ID],I11)=0),"Unknown evidence; ","")&amp;IF(AND(I11&lt;&gt;"",COUNTIFS(EvidenceTable[Evidence ID],I11,EvidenceTable[Claim ID],B11)=0),"Evidence not linked to claim; ","")&amp;IF(AND(J11&lt;&gt;"",COUNTIF(FindingsTable[Finding ID],J11)=0),"Unknown finding; ","")&amp;IF(G11="","Define affected scope; ","")&amp;IF(AND(J11&lt;&gt;"",COUNTIF(FindingsTable[Finding ID],J11)&gt;0,COUNTIFS(FindingsTable[Finding ID],J11,FindingsTable[Claim ID],B11)=0),"Finding not linked to claim; ","")&amp;IF(AND(OR(M11="Resolved",M11="Closed"),L11="Under review"),"Complete reassessment assessment; ",""))</f>
      </c>
    </row>
    <row r="12" ht="66" customHeight="1">
      <c r="A12" s="52"/>
      <c r="B12" s="52"/>
      <c r="C12" s="52"/>
      <c r="D12" s="52"/>
      <c r="E12" s="60"/>
      <c r="F12" s="52"/>
      <c r="G12" s="52"/>
      <c r="H12" s="52"/>
      <c r="I12" s="52"/>
      <c r="J12" s="52"/>
      <c r="K12" s="52"/>
      <c r="L12" s="52"/>
      <c r="M12" s="52"/>
      <c r="N12" s="56" t="str">
        <f>IF(COUNTA(A12:M12)=0,"",IF(A12="","Add ID; ","")&amp;IF(AND(A12&lt;&gt;"",COUNTIF(AMLChangeTable[Event ID],A12)&gt;1),"Duplicate ID; ","")&amp;IF(B12="","Add claim link; ",IF(COUNTIF(ClaimsTable[Claim ID],B12)=0,"Unknown claim; ",""))&amp;IF(C12="","Identify component; ","")&amp;IF(D12="","Set event type; ","")&amp;IF(E12="","Record date; ","")&amp;IF(F12="","Describe event; ","")&amp;IF(H12="","Assess impact; ","")&amp;IF(K12="","Assign owner; ","")&amp;IF(L12="","Assess reassessment need; ","")&amp;IF(M12="","Set status; ","")&amp;IF(AND(I12&lt;&gt;"",COUNTIF(EvidenceTable[Evidence ID],I12)=0),"Unknown evidence; ","")&amp;IF(AND(I12&lt;&gt;"",COUNTIFS(EvidenceTable[Evidence ID],I12,EvidenceTable[Claim ID],B12)=0),"Evidence not linked to claim; ","")&amp;IF(AND(J12&lt;&gt;"",COUNTIF(FindingsTable[Finding ID],J12)=0),"Unknown finding; ","")&amp;IF(G12="","Define affected scope; ","")&amp;IF(AND(J12&lt;&gt;"",COUNTIF(FindingsTable[Finding ID],J12)&gt;0,COUNTIFS(FindingsTable[Finding ID],J12,FindingsTable[Claim ID],B12)=0),"Finding not linked to claim; ","")&amp;IF(AND(OR(M12="Resolved",M12="Closed"),L12="Under review"),"Complete reassessment assessment; ",""))</f>
      </c>
    </row>
    <row r="13" ht="66" customHeight="1">
      <c r="A13" s="52"/>
      <c r="B13" s="52"/>
      <c r="C13" s="52"/>
      <c r="D13" s="52"/>
      <c r="E13" s="60"/>
      <c r="F13" s="52"/>
      <c r="G13" s="52"/>
      <c r="H13" s="52"/>
      <c r="I13" s="52"/>
      <c r="J13" s="52"/>
      <c r="K13" s="52"/>
      <c r="L13" s="52"/>
      <c r="M13" s="52"/>
      <c r="N13" s="56" t="str">
        <f>IF(COUNTA(A13:M13)=0,"",IF(A13="","Add ID; ","")&amp;IF(AND(A13&lt;&gt;"",COUNTIF(AMLChangeTable[Event ID],A13)&gt;1),"Duplicate ID; ","")&amp;IF(B13="","Add claim link; ",IF(COUNTIF(ClaimsTable[Claim ID],B13)=0,"Unknown claim; ",""))&amp;IF(C13="","Identify component; ","")&amp;IF(D13="","Set event type; ","")&amp;IF(E13="","Record date; ","")&amp;IF(F13="","Describe event; ","")&amp;IF(H13="","Assess impact; ","")&amp;IF(K13="","Assign owner; ","")&amp;IF(L13="","Assess reassessment need; ","")&amp;IF(M13="","Set status; ","")&amp;IF(AND(I13&lt;&gt;"",COUNTIF(EvidenceTable[Evidence ID],I13)=0),"Unknown evidence; ","")&amp;IF(AND(I13&lt;&gt;"",COUNTIFS(EvidenceTable[Evidence ID],I13,EvidenceTable[Claim ID],B13)=0),"Evidence not linked to claim; ","")&amp;IF(AND(J13&lt;&gt;"",COUNTIF(FindingsTable[Finding ID],J13)=0),"Unknown finding; ","")&amp;IF(G13="","Define affected scope; ","")&amp;IF(AND(J13&lt;&gt;"",COUNTIF(FindingsTable[Finding ID],J13)&gt;0,COUNTIFS(FindingsTable[Finding ID],J13,FindingsTable[Claim ID],B13)=0),"Finding not linked to claim; ","")&amp;IF(AND(OR(M13="Resolved",M13="Closed"),L13="Under review"),"Complete reassessment assessment; ",""))</f>
      </c>
    </row>
    <row r="14" ht="66" customHeight="1">
      <c r="A14" s="52"/>
      <c r="B14" s="52"/>
      <c r="C14" s="52"/>
      <c r="D14" s="52"/>
      <c r="E14" s="60"/>
      <c r="F14" s="52"/>
      <c r="G14" s="52"/>
      <c r="H14" s="52"/>
      <c r="I14" s="52"/>
      <c r="J14" s="52"/>
      <c r="K14" s="52"/>
      <c r="L14" s="52"/>
      <c r="M14" s="52"/>
      <c r="N14" s="56" t="str">
        <f>IF(COUNTA(A14:M14)=0,"",IF(A14="","Add ID; ","")&amp;IF(AND(A14&lt;&gt;"",COUNTIF(AMLChangeTable[Event ID],A14)&gt;1),"Duplicate ID; ","")&amp;IF(B14="","Add claim link; ",IF(COUNTIF(ClaimsTable[Claim ID],B14)=0,"Unknown claim; ",""))&amp;IF(C14="","Identify component; ","")&amp;IF(D14="","Set event type; ","")&amp;IF(E14="","Record date; ","")&amp;IF(F14="","Describe event; ","")&amp;IF(H14="","Assess impact; ","")&amp;IF(K14="","Assign owner; ","")&amp;IF(L14="","Assess reassessment need; ","")&amp;IF(M14="","Set status; ","")&amp;IF(AND(I14&lt;&gt;"",COUNTIF(EvidenceTable[Evidence ID],I14)=0),"Unknown evidence; ","")&amp;IF(AND(I14&lt;&gt;"",COUNTIFS(EvidenceTable[Evidence ID],I14,EvidenceTable[Claim ID],B14)=0),"Evidence not linked to claim; ","")&amp;IF(AND(J14&lt;&gt;"",COUNTIF(FindingsTable[Finding ID],J14)=0),"Unknown finding; ","")&amp;IF(G14="","Define affected scope; ","")&amp;IF(AND(J14&lt;&gt;"",COUNTIF(FindingsTable[Finding ID],J14)&gt;0,COUNTIFS(FindingsTable[Finding ID],J14,FindingsTable[Claim ID],B14)=0),"Finding not linked to claim; ","")&amp;IF(AND(OR(M14="Resolved",M14="Closed"),L14="Under review"),"Complete reassessment assessment; ",""))</f>
      </c>
    </row>
    <row r="15" ht="66" customHeight="1">
      <c r="A15" s="52"/>
      <c r="B15" s="52"/>
      <c r="C15" s="52"/>
      <c r="D15" s="52"/>
      <c r="E15" s="60"/>
      <c r="F15" s="52"/>
      <c r="G15" s="52"/>
      <c r="H15" s="52"/>
      <c r="I15" s="52"/>
      <c r="J15" s="52"/>
      <c r="K15" s="52"/>
      <c r="L15" s="52"/>
      <c r="M15" s="52"/>
      <c r="N15" s="56" t="str">
        <f>IF(COUNTA(A15:M15)=0,"",IF(A15="","Add ID; ","")&amp;IF(AND(A15&lt;&gt;"",COUNTIF(AMLChangeTable[Event ID],A15)&gt;1),"Duplicate ID; ","")&amp;IF(B15="","Add claim link; ",IF(COUNTIF(ClaimsTable[Claim ID],B15)=0,"Unknown claim; ",""))&amp;IF(C15="","Identify component; ","")&amp;IF(D15="","Set event type; ","")&amp;IF(E15="","Record date; ","")&amp;IF(F15="","Describe event; ","")&amp;IF(H15="","Assess impact; ","")&amp;IF(K15="","Assign owner; ","")&amp;IF(L15="","Assess reassessment need; ","")&amp;IF(M15="","Set status; ","")&amp;IF(AND(I15&lt;&gt;"",COUNTIF(EvidenceTable[Evidence ID],I15)=0),"Unknown evidence; ","")&amp;IF(AND(I15&lt;&gt;"",COUNTIFS(EvidenceTable[Evidence ID],I15,EvidenceTable[Claim ID],B15)=0),"Evidence not linked to claim; ","")&amp;IF(AND(J15&lt;&gt;"",COUNTIF(FindingsTable[Finding ID],J15)=0),"Unknown finding; ","")&amp;IF(G15="","Define affected scope; ","")&amp;IF(AND(J15&lt;&gt;"",COUNTIF(FindingsTable[Finding ID],J15)&gt;0,COUNTIFS(FindingsTable[Finding ID],J15,FindingsTable[Claim ID],B15)=0),"Finding not linked to claim; ","")&amp;IF(AND(OR(M15="Resolved",M15="Closed"),L15="Under review"),"Complete reassessment assessment; ",""))</f>
      </c>
    </row>
    <row r="16" ht="66" customHeight="1">
      <c r="A16" s="52"/>
      <c r="B16" s="52"/>
      <c r="C16" s="52"/>
      <c r="D16" s="52"/>
      <c r="E16" s="60"/>
      <c r="F16" s="52"/>
      <c r="G16" s="52"/>
      <c r="H16" s="52"/>
      <c r="I16" s="52"/>
      <c r="J16" s="52"/>
      <c r="K16" s="52"/>
      <c r="L16" s="52"/>
      <c r="M16" s="52"/>
      <c r="N16" s="56" t="str">
        <f>IF(COUNTA(A16:M16)=0,"",IF(A16="","Add ID; ","")&amp;IF(AND(A16&lt;&gt;"",COUNTIF(AMLChangeTable[Event ID],A16)&gt;1),"Duplicate ID; ","")&amp;IF(B16="","Add claim link; ",IF(COUNTIF(ClaimsTable[Claim ID],B16)=0,"Unknown claim; ",""))&amp;IF(C16="","Identify component; ","")&amp;IF(D16="","Set event type; ","")&amp;IF(E16="","Record date; ","")&amp;IF(F16="","Describe event; ","")&amp;IF(H16="","Assess impact; ","")&amp;IF(K16="","Assign owner; ","")&amp;IF(L16="","Assess reassessment need; ","")&amp;IF(M16="","Set status; ","")&amp;IF(AND(I16&lt;&gt;"",COUNTIF(EvidenceTable[Evidence ID],I16)=0),"Unknown evidence; ","")&amp;IF(AND(I16&lt;&gt;"",COUNTIFS(EvidenceTable[Evidence ID],I16,EvidenceTable[Claim ID],B16)=0),"Evidence not linked to claim; ","")&amp;IF(AND(J16&lt;&gt;"",COUNTIF(FindingsTable[Finding ID],J16)=0),"Unknown finding; ","")&amp;IF(G16="","Define affected scope; ","")&amp;IF(AND(J16&lt;&gt;"",COUNTIF(FindingsTable[Finding ID],J16)&gt;0,COUNTIFS(FindingsTable[Finding ID],J16,FindingsTable[Claim ID],B16)=0),"Finding not linked to claim; ","")&amp;IF(AND(OR(M16="Resolved",M16="Closed"),L16="Under review"),"Complete reassessment assessment; ",""))</f>
      </c>
    </row>
    <row r="17" ht="66" customHeight="1">
      <c r="A17" s="52"/>
      <c r="B17" s="52"/>
      <c r="C17" s="52"/>
      <c r="D17" s="52"/>
      <c r="E17" s="60"/>
      <c r="F17" s="52"/>
      <c r="G17" s="52"/>
      <c r="H17" s="52"/>
      <c r="I17" s="52"/>
      <c r="J17" s="52"/>
      <c r="K17" s="52"/>
      <c r="L17" s="52"/>
      <c r="M17" s="52"/>
      <c r="N17" s="56" t="str">
        <f>IF(COUNTA(A17:M17)=0,"",IF(A17="","Add ID; ","")&amp;IF(AND(A17&lt;&gt;"",COUNTIF(AMLChangeTable[Event ID],A17)&gt;1),"Duplicate ID; ","")&amp;IF(B17="","Add claim link; ",IF(COUNTIF(ClaimsTable[Claim ID],B17)=0,"Unknown claim; ",""))&amp;IF(C17="","Identify component; ","")&amp;IF(D17="","Set event type; ","")&amp;IF(E17="","Record date; ","")&amp;IF(F17="","Describe event; ","")&amp;IF(H17="","Assess impact; ","")&amp;IF(K17="","Assign owner; ","")&amp;IF(L17="","Assess reassessment need; ","")&amp;IF(M17="","Set status; ","")&amp;IF(AND(I17&lt;&gt;"",COUNTIF(EvidenceTable[Evidence ID],I17)=0),"Unknown evidence; ","")&amp;IF(AND(I17&lt;&gt;"",COUNTIFS(EvidenceTable[Evidence ID],I17,EvidenceTable[Claim ID],B17)=0),"Evidence not linked to claim; ","")&amp;IF(AND(J17&lt;&gt;"",COUNTIF(FindingsTable[Finding ID],J17)=0),"Unknown finding; ","")&amp;IF(G17="","Define affected scope; ","")&amp;IF(AND(J17&lt;&gt;"",COUNTIF(FindingsTable[Finding ID],J17)&gt;0,COUNTIFS(FindingsTable[Finding ID],J17,FindingsTable[Claim ID],B17)=0),"Finding not linked to claim; ","")&amp;IF(AND(OR(M17="Resolved",M17="Closed"),L17="Under review"),"Complete reassessment assessment; ",""))</f>
      </c>
    </row>
    <row r="18" ht="66" customHeight="1">
      <c r="A18" s="52"/>
      <c r="B18" s="52"/>
      <c r="C18" s="52"/>
      <c r="D18" s="52"/>
      <c r="E18" s="60"/>
      <c r="F18" s="52"/>
      <c r="G18" s="52"/>
      <c r="H18" s="52"/>
      <c r="I18" s="52"/>
      <c r="J18" s="52"/>
      <c r="K18" s="52"/>
      <c r="L18" s="52"/>
      <c r="M18" s="52"/>
      <c r="N18" s="56" t="str">
        <f>IF(COUNTA(A18:M18)=0,"",IF(A18="","Add ID; ","")&amp;IF(AND(A18&lt;&gt;"",COUNTIF(AMLChangeTable[Event ID],A18)&gt;1),"Duplicate ID; ","")&amp;IF(B18="","Add claim link; ",IF(COUNTIF(ClaimsTable[Claim ID],B18)=0,"Unknown claim; ",""))&amp;IF(C18="","Identify component; ","")&amp;IF(D18="","Set event type; ","")&amp;IF(E18="","Record date; ","")&amp;IF(F18="","Describe event; ","")&amp;IF(H18="","Assess impact; ","")&amp;IF(K18="","Assign owner; ","")&amp;IF(L18="","Assess reassessment need; ","")&amp;IF(M18="","Set status; ","")&amp;IF(AND(I18&lt;&gt;"",COUNTIF(EvidenceTable[Evidence ID],I18)=0),"Unknown evidence; ","")&amp;IF(AND(I18&lt;&gt;"",COUNTIFS(EvidenceTable[Evidence ID],I18,EvidenceTable[Claim ID],B18)=0),"Evidence not linked to claim; ","")&amp;IF(AND(J18&lt;&gt;"",COUNTIF(FindingsTable[Finding ID],J18)=0),"Unknown finding; ","")&amp;IF(G18="","Define affected scope; ","")&amp;IF(AND(J18&lt;&gt;"",COUNTIF(FindingsTable[Finding ID],J18)&gt;0,COUNTIFS(FindingsTable[Finding ID],J18,FindingsTable[Claim ID],B18)=0),"Finding not linked to claim; ","")&amp;IF(AND(OR(M18="Resolved",M18="Closed"),L18="Under review"),"Complete reassessment assessment; ",""))</f>
      </c>
    </row>
    <row r="19" ht="66" customHeight="1">
      <c r="A19" s="52"/>
      <c r="B19" s="52"/>
      <c r="C19" s="52"/>
      <c r="D19" s="52"/>
      <c r="E19" s="60"/>
      <c r="F19" s="52"/>
      <c r="G19" s="52"/>
      <c r="H19" s="52"/>
      <c r="I19" s="52"/>
      <c r="J19" s="52"/>
      <c r="K19" s="52"/>
      <c r="L19" s="52"/>
      <c r="M19" s="52"/>
      <c r="N19" s="56" t="str">
        <f>IF(COUNTA(A19:M19)=0,"",IF(A19="","Add ID; ","")&amp;IF(AND(A19&lt;&gt;"",COUNTIF(AMLChangeTable[Event ID],A19)&gt;1),"Duplicate ID; ","")&amp;IF(B19="","Add claim link; ",IF(COUNTIF(ClaimsTable[Claim ID],B19)=0,"Unknown claim; ",""))&amp;IF(C19="","Identify component; ","")&amp;IF(D19="","Set event type; ","")&amp;IF(E19="","Record date; ","")&amp;IF(F19="","Describe event; ","")&amp;IF(H19="","Assess impact; ","")&amp;IF(K19="","Assign owner; ","")&amp;IF(L19="","Assess reassessment need; ","")&amp;IF(M19="","Set status; ","")&amp;IF(AND(I19&lt;&gt;"",COUNTIF(EvidenceTable[Evidence ID],I19)=0),"Unknown evidence; ","")&amp;IF(AND(I19&lt;&gt;"",COUNTIFS(EvidenceTable[Evidence ID],I19,EvidenceTable[Claim ID],B19)=0),"Evidence not linked to claim; ","")&amp;IF(AND(J19&lt;&gt;"",COUNTIF(FindingsTable[Finding ID],J19)=0),"Unknown finding; ","")&amp;IF(G19="","Define affected scope; ","")&amp;IF(AND(J19&lt;&gt;"",COUNTIF(FindingsTable[Finding ID],J19)&gt;0,COUNTIFS(FindingsTable[Finding ID],J19,FindingsTable[Claim ID],B19)=0),"Finding not linked to claim; ","")&amp;IF(AND(OR(M19="Resolved",M19="Closed"),L19="Under review"),"Complete reassessment assessment; ",""))</f>
      </c>
    </row>
    <row r="20" ht="66" customHeight="1">
      <c r="A20" s="52"/>
      <c r="B20" s="52"/>
      <c r="C20" s="52"/>
      <c r="D20" s="52"/>
      <c r="E20" s="60"/>
      <c r="F20" s="52"/>
      <c r="G20" s="52"/>
      <c r="H20" s="52"/>
      <c r="I20" s="52"/>
      <c r="J20" s="52"/>
      <c r="K20" s="52"/>
      <c r="L20" s="52"/>
      <c r="M20" s="52"/>
      <c r="N20" s="56" t="str">
        <f>IF(COUNTA(A20:M20)=0,"",IF(A20="","Add ID; ","")&amp;IF(AND(A20&lt;&gt;"",COUNTIF(AMLChangeTable[Event ID],A20)&gt;1),"Duplicate ID; ","")&amp;IF(B20="","Add claim link; ",IF(COUNTIF(ClaimsTable[Claim ID],B20)=0,"Unknown claim; ",""))&amp;IF(C20="","Identify component; ","")&amp;IF(D20="","Set event type; ","")&amp;IF(E20="","Record date; ","")&amp;IF(F20="","Describe event; ","")&amp;IF(H20="","Assess impact; ","")&amp;IF(K20="","Assign owner; ","")&amp;IF(L20="","Assess reassessment need; ","")&amp;IF(M20="","Set status; ","")&amp;IF(AND(I20&lt;&gt;"",COUNTIF(EvidenceTable[Evidence ID],I20)=0),"Unknown evidence; ","")&amp;IF(AND(I20&lt;&gt;"",COUNTIFS(EvidenceTable[Evidence ID],I20,EvidenceTable[Claim ID],B20)=0),"Evidence not linked to claim; ","")&amp;IF(AND(J20&lt;&gt;"",COUNTIF(FindingsTable[Finding ID],J20)=0),"Unknown finding; ","")&amp;IF(G20="","Define affected scope; ","")&amp;IF(AND(J20&lt;&gt;"",COUNTIF(FindingsTable[Finding ID],J20)&gt;0,COUNTIFS(FindingsTable[Finding ID],J20,FindingsTable[Claim ID],B20)=0),"Finding not linked to claim; ","")&amp;IF(AND(OR(M20="Resolved",M20="Closed"),L20="Under review"),"Complete reassessment assessment; ",""))</f>
      </c>
    </row>
    <row r="21" ht="66" customHeight="1">
      <c r="A21" s="52"/>
      <c r="B21" s="52"/>
      <c r="C21" s="52"/>
      <c r="D21" s="52"/>
      <c r="E21" s="60"/>
      <c r="F21" s="52"/>
      <c r="G21" s="52"/>
      <c r="H21" s="52"/>
      <c r="I21" s="52"/>
      <c r="J21" s="52"/>
      <c r="K21" s="52"/>
      <c r="L21" s="52"/>
      <c r="M21" s="52"/>
      <c r="N21" s="56" t="str">
        <f>IF(COUNTA(A21:M21)=0,"",IF(A21="","Add ID; ","")&amp;IF(AND(A21&lt;&gt;"",COUNTIF(AMLChangeTable[Event ID],A21)&gt;1),"Duplicate ID; ","")&amp;IF(B21="","Add claim link; ",IF(COUNTIF(ClaimsTable[Claim ID],B21)=0,"Unknown claim; ",""))&amp;IF(C21="","Identify component; ","")&amp;IF(D21="","Set event type; ","")&amp;IF(E21="","Record date; ","")&amp;IF(F21="","Describe event; ","")&amp;IF(H21="","Assess impact; ","")&amp;IF(K21="","Assign owner; ","")&amp;IF(L21="","Assess reassessment need; ","")&amp;IF(M21="","Set status; ","")&amp;IF(AND(I21&lt;&gt;"",COUNTIF(EvidenceTable[Evidence ID],I21)=0),"Unknown evidence; ","")&amp;IF(AND(I21&lt;&gt;"",COUNTIFS(EvidenceTable[Evidence ID],I21,EvidenceTable[Claim ID],B21)=0),"Evidence not linked to claim; ","")&amp;IF(AND(J21&lt;&gt;"",COUNTIF(FindingsTable[Finding ID],J21)=0),"Unknown finding; ","")&amp;IF(G21="","Define affected scope; ","")&amp;IF(AND(J21&lt;&gt;"",COUNTIF(FindingsTable[Finding ID],J21)&gt;0,COUNTIFS(FindingsTable[Finding ID],J21,FindingsTable[Claim ID],B21)=0),"Finding not linked to claim; ","")&amp;IF(AND(OR(M21="Resolved",M21="Closed"),L21="Under review"),"Complete reassessment assessment; ",""))</f>
      </c>
    </row>
    <row r="22" ht="66" customHeight="1">
      <c r="A22" s="52"/>
      <c r="B22" s="52"/>
      <c r="C22" s="52"/>
      <c r="D22" s="52"/>
      <c r="E22" s="60"/>
      <c r="F22" s="52"/>
      <c r="G22" s="52"/>
      <c r="H22" s="52"/>
      <c r="I22" s="52"/>
      <c r="J22" s="52"/>
      <c r="K22" s="52"/>
      <c r="L22" s="52"/>
      <c r="M22" s="52"/>
      <c r="N22" s="56" t="str">
        <f>IF(COUNTA(A22:M22)=0,"",IF(A22="","Add ID; ","")&amp;IF(AND(A22&lt;&gt;"",COUNTIF(AMLChangeTable[Event ID],A22)&gt;1),"Duplicate ID; ","")&amp;IF(B22="","Add claim link; ",IF(COUNTIF(ClaimsTable[Claim ID],B22)=0,"Unknown claim; ",""))&amp;IF(C22="","Identify component; ","")&amp;IF(D22="","Set event type; ","")&amp;IF(E22="","Record date; ","")&amp;IF(F22="","Describe event; ","")&amp;IF(H22="","Assess impact; ","")&amp;IF(K22="","Assign owner; ","")&amp;IF(L22="","Assess reassessment need; ","")&amp;IF(M22="","Set status; ","")&amp;IF(AND(I22&lt;&gt;"",COUNTIF(EvidenceTable[Evidence ID],I22)=0),"Unknown evidence; ","")&amp;IF(AND(I22&lt;&gt;"",COUNTIFS(EvidenceTable[Evidence ID],I22,EvidenceTable[Claim ID],B22)=0),"Evidence not linked to claim; ","")&amp;IF(AND(J22&lt;&gt;"",COUNTIF(FindingsTable[Finding ID],J22)=0),"Unknown finding; ","")&amp;IF(G22="","Define affected scope; ","")&amp;IF(AND(J22&lt;&gt;"",COUNTIF(FindingsTable[Finding ID],J22)&gt;0,COUNTIFS(FindingsTable[Finding ID],J22,FindingsTable[Claim ID],B22)=0),"Finding not linked to claim; ","")&amp;IF(AND(OR(M22="Resolved",M22="Closed"),L22="Under review"),"Complete reassessment assessment; ",""))</f>
      </c>
    </row>
    <row r="23" ht="66" customHeight="1">
      <c r="A23" s="52"/>
      <c r="B23" s="52"/>
      <c r="C23" s="52"/>
      <c r="D23" s="52"/>
      <c r="E23" s="60"/>
      <c r="F23" s="52"/>
      <c r="G23" s="52"/>
      <c r="H23" s="52"/>
      <c r="I23" s="52"/>
      <c r="J23" s="52"/>
      <c r="K23" s="52"/>
      <c r="L23" s="52"/>
      <c r="M23" s="52"/>
      <c r="N23" s="56" t="str">
        <f>IF(COUNTA(A23:M23)=0,"",IF(A23="","Add ID; ","")&amp;IF(AND(A23&lt;&gt;"",COUNTIF(AMLChangeTable[Event ID],A23)&gt;1),"Duplicate ID; ","")&amp;IF(B23="","Add claim link; ",IF(COUNTIF(ClaimsTable[Claim ID],B23)=0,"Unknown claim; ",""))&amp;IF(C23="","Identify component; ","")&amp;IF(D23="","Set event type; ","")&amp;IF(E23="","Record date; ","")&amp;IF(F23="","Describe event; ","")&amp;IF(H23="","Assess impact; ","")&amp;IF(K23="","Assign owner; ","")&amp;IF(L23="","Assess reassessment need; ","")&amp;IF(M23="","Set status; ","")&amp;IF(AND(I23&lt;&gt;"",COUNTIF(EvidenceTable[Evidence ID],I23)=0),"Unknown evidence; ","")&amp;IF(AND(I23&lt;&gt;"",COUNTIFS(EvidenceTable[Evidence ID],I23,EvidenceTable[Claim ID],B23)=0),"Evidence not linked to claim; ","")&amp;IF(AND(J23&lt;&gt;"",COUNTIF(FindingsTable[Finding ID],J23)=0),"Unknown finding; ","")&amp;IF(G23="","Define affected scope; ","")&amp;IF(AND(J23&lt;&gt;"",COUNTIF(FindingsTable[Finding ID],J23)&gt;0,COUNTIFS(FindingsTable[Finding ID],J23,FindingsTable[Claim ID],B23)=0),"Finding not linked to claim; ","")&amp;IF(AND(OR(M23="Resolved",M23="Closed"),L23="Under review"),"Complete reassessment assessment; ",""))</f>
      </c>
    </row>
    <row r="24" ht="66" customHeight="1">
      <c r="A24" s="52"/>
      <c r="B24" s="52"/>
      <c r="C24" s="52"/>
      <c r="D24" s="52"/>
      <c r="E24" s="60"/>
      <c r="F24" s="52"/>
      <c r="G24" s="52"/>
      <c r="H24" s="52"/>
      <c r="I24" s="52"/>
      <c r="J24" s="52"/>
      <c r="K24" s="52"/>
      <c r="L24" s="52"/>
      <c r="M24" s="52"/>
      <c r="N24" s="56" t="str">
        <f>IF(COUNTA(A24:M24)=0,"",IF(A24="","Add ID; ","")&amp;IF(AND(A24&lt;&gt;"",COUNTIF(AMLChangeTable[Event ID],A24)&gt;1),"Duplicate ID; ","")&amp;IF(B24="","Add claim link; ",IF(COUNTIF(ClaimsTable[Claim ID],B24)=0,"Unknown claim; ",""))&amp;IF(C24="","Identify component; ","")&amp;IF(D24="","Set event type; ","")&amp;IF(E24="","Record date; ","")&amp;IF(F24="","Describe event; ","")&amp;IF(H24="","Assess impact; ","")&amp;IF(K24="","Assign owner; ","")&amp;IF(L24="","Assess reassessment need; ","")&amp;IF(M24="","Set status; ","")&amp;IF(AND(I24&lt;&gt;"",COUNTIF(EvidenceTable[Evidence ID],I24)=0),"Unknown evidence; ","")&amp;IF(AND(I24&lt;&gt;"",COUNTIFS(EvidenceTable[Evidence ID],I24,EvidenceTable[Claim ID],B24)=0),"Evidence not linked to claim; ","")&amp;IF(AND(J24&lt;&gt;"",COUNTIF(FindingsTable[Finding ID],J24)=0),"Unknown finding; ","")&amp;IF(G24="","Define affected scope; ","")&amp;IF(AND(J24&lt;&gt;"",COUNTIF(FindingsTable[Finding ID],J24)&gt;0,COUNTIFS(FindingsTable[Finding ID],J24,FindingsTable[Claim ID],B24)=0),"Finding not linked to claim; ","")&amp;IF(AND(OR(M24="Resolved",M24="Closed"),L24="Under review"),"Complete reassessment assessment; ",""))</f>
      </c>
    </row>
    <row r="25" ht="66" customHeight="1">
      <c r="A25" s="52"/>
      <c r="B25" s="52"/>
      <c r="C25" s="52"/>
      <c r="D25" s="52"/>
      <c r="E25" s="60"/>
      <c r="F25" s="52"/>
      <c r="G25" s="52"/>
      <c r="H25" s="52"/>
      <c r="I25" s="52"/>
      <c r="J25" s="52"/>
      <c r="K25" s="52"/>
      <c r="L25" s="52"/>
      <c r="M25" s="52"/>
      <c r="N25" s="56" t="str">
        <f>IF(COUNTA(A25:M25)=0,"",IF(A25="","Add ID; ","")&amp;IF(AND(A25&lt;&gt;"",COUNTIF(AMLChangeTable[Event ID],A25)&gt;1),"Duplicate ID; ","")&amp;IF(B25="","Add claim link; ",IF(COUNTIF(ClaimsTable[Claim ID],B25)=0,"Unknown claim; ",""))&amp;IF(C25="","Identify component; ","")&amp;IF(D25="","Set event type; ","")&amp;IF(E25="","Record date; ","")&amp;IF(F25="","Describe event; ","")&amp;IF(H25="","Assess impact; ","")&amp;IF(K25="","Assign owner; ","")&amp;IF(L25="","Assess reassessment need; ","")&amp;IF(M25="","Set status; ","")&amp;IF(AND(I25&lt;&gt;"",COUNTIF(EvidenceTable[Evidence ID],I25)=0),"Unknown evidence; ","")&amp;IF(AND(I25&lt;&gt;"",COUNTIFS(EvidenceTable[Evidence ID],I25,EvidenceTable[Claim ID],B25)=0),"Evidence not linked to claim; ","")&amp;IF(AND(J25&lt;&gt;"",COUNTIF(FindingsTable[Finding ID],J25)=0),"Unknown finding; ","")&amp;IF(G25="","Define affected scope; ","")&amp;IF(AND(J25&lt;&gt;"",COUNTIF(FindingsTable[Finding ID],J25)&gt;0,COUNTIFS(FindingsTable[Finding ID],J25,FindingsTable[Claim ID],B25)=0),"Finding not linked to claim; ","")&amp;IF(AND(OR(M25="Resolved",M25="Closed"),L25="Under review"),"Complete reassessment assessment; ",""))</f>
      </c>
    </row>
    <row r="26" ht="66" customHeight="1">
      <c r="A26" s="52"/>
      <c r="B26" s="52"/>
      <c r="C26" s="52"/>
      <c r="D26" s="52"/>
      <c r="E26" s="60"/>
      <c r="F26" s="52"/>
      <c r="G26" s="52"/>
      <c r="H26" s="52"/>
      <c r="I26" s="52"/>
      <c r="J26" s="52"/>
      <c r="K26" s="52"/>
      <c r="L26" s="52"/>
      <c r="M26" s="52"/>
      <c r="N26" s="56" t="str">
        <f>IF(COUNTA(A26:M26)=0,"",IF(A26="","Add ID; ","")&amp;IF(AND(A26&lt;&gt;"",COUNTIF(AMLChangeTable[Event ID],A26)&gt;1),"Duplicate ID; ","")&amp;IF(B26="","Add claim link; ",IF(COUNTIF(ClaimsTable[Claim ID],B26)=0,"Unknown claim; ",""))&amp;IF(C26="","Identify component; ","")&amp;IF(D26="","Set event type; ","")&amp;IF(E26="","Record date; ","")&amp;IF(F26="","Describe event; ","")&amp;IF(H26="","Assess impact; ","")&amp;IF(K26="","Assign owner; ","")&amp;IF(L26="","Assess reassessment need; ","")&amp;IF(M26="","Set status; ","")&amp;IF(AND(I26&lt;&gt;"",COUNTIF(EvidenceTable[Evidence ID],I26)=0),"Unknown evidence; ","")&amp;IF(AND(I26&lt;&gt;"",COUNTIFS(EvidenceTable[Evidence ID],I26,EvidenceTable[Claim ID],B26)=0),"Evidence not linked to claim; ","")&amp;IF(AND(J26&lt;&gt;"",COUNTIF(FindingsTable[Finding ID],J26)=0),"Unknown finding; ","")&amp;IF(G26="","Define affected scope; ","")&amp;IF(AND(J26&lt;&gt;"",COUNTIF(FindingsTable[Finding ID],J26)&gt;0,COUNTIFS(FindingsTable[Finding ID],J26,FindingsTable[Claim ID],B26)=0),"Finding not linked to claim; ","")&amp;IF(AND(OR(M26="Resolved",M26="Closed"),L26="Under review"),"Complete reassessment assessment; ",""))</f>
      </c>
    </row>
    <row r="27" ht="66" customHeight="1">
      <c r="A27" s="52"/>
      <c r="B27" s="52"/>
      <c r="C27" s="52"/>
      <c r="D27" s="52"/>
      <c r="E27" s="60"/>
      <c r="F27" s="52"/>
      <c r="G27" s="52"/>
      <c r="H27" s="52"/>
      <c r="I27" s="52"/>
      <c r="J27" s="52"/>
      <c r="K27" s="52"/>
      <c r="L27" s="52"/>
      <c r="M27" s="52"/>
      <c r="N27" s="56" t="str">
        <f>IF(COUNTA(A27:M27)=0,"",IF(A27="","Add ID; ","")&amp;IF(AND(A27&lt;&gt;"",COUNTIF(AMLChangeTable[Event ID],A27)&gt;1),"Duplicate ID; ","")&amp;IF(B27="","Add claim link; ",IF(COUNTIF(ClaimsTable[Claim ID],B27)=0,"Unknown claim; ",""))&amp;IF(C27="","Identify component; ","")&amp;IF(D27="","Set event type; ","")&amp;IF(E27="","Record date; ","")&amp;IF(F27="","Describe event; ","")&amp;IF(H27="","Assess impact; ","")&amp;IF(K27="","Assign owner; ","")&amp;IF(L27="","Assess reassessment need; ","")&amp;IF(M27="","Set status; ","")&amp;IF(AND(I27&lt;&gt;"",COUNTIF(EvidenceTable[Evidence ID],I27)=0),"Unknown evidence; ","")&amp;IF(AND(I27&lt;&gt;"",COUNTIFS(EvidenceTable[Evidence ID],I27,EvidenceTable[Claim ID],B27)=0),"Evidence not linked to claim; ","")&amp;IF(AND(J27&lt;&gt;"",COUNTIF(FindingsTable[Finding ID],J27)=0),"Unknown finding; ","")&amp;IF(G27="","Define affected scope; ","")&amp;IF(AND(J27&lt;&gt;"",COUNTIF(FindingsTable[Finding ID],J27)&gt;0,COUNTIFS(FindingsTable[Finding ID],J27,FindingsTable[Claim ID],B27)=0),"Finding not linked to claim; ","")&amp;IF(AND(OR(M27="Resolved",M27="Closed"),L27="Under review"),"Complete reassessment assessment; ",""))</f>
      </c>
    </row>
    <row r="28" ht="66" customHeight="1">
      <c r="A28" s="52"/>
      <c r="B28" s="52"/>
      <c r="C28" s="52"/>
      <c r="D28" s="52"/>
      <c r="E28" s="60"/>
      <c r="F28" s="52"/>
      <c r="G28" s="52"/>
      <c r="H28" s="52"/>
      <c r="I28" s="52"/>
      <c r="J28" s="52"/>
      <c r="K28" s="52"/>
      <c r="L28" s="52"/>
      <c r="M28" s="52"/>
      <c r="N28" s="56" t="str">
        <f>IF(COUNTA(A28:M28)=0,"",IF(A28="","Add ID; ","")&amp;IF(AND(A28&lt;&gt;"",COUNTIF(AMLChangeTable[Event ID],A28)&gt;1),"Duplicate ID; ","")&amp;IF(B28="","Add claim link; ",IF(COUNTIF(ClaimsTable[Claim ID],B28)=0,"Unknown claim; ",""))&amp;IF(C28="","Identify component; ","")&amp;IF(D28="","Set event type; ","")&amp;IF(E28="","Record date; ","")&amp;IF(F28="","Describe event; ","")&amp;IF(H28="","Assess impact; ","")&amp;IF(K28="","Assign owner; ","")&amp;IF(L28="","Assess reassessment need; ","")&amp;IF(M28="","Set status; ","")&amp;IF(AND(I28&lt;&gt;"",COUNTIF(EvidenceTable[Evidence ID],I28)=0),"Unknown evidence; ","")&amp;IF(AND(I28&lt;&gt;"",COUNTIFS(EvidenceTable[Evidence ID],I28,EvidenceTable[Claim ID],B28)=0),"Evidence not linked to claim; ","")&amp;IF(AND(J28&lt;&gt;"",COUNTIF(FindingsTable[Finding ID],J28)=0),"Unknown finding; ","")&amp;IF(G28="","Define affected scope; ","")&amp;IF(AND(J28&lt;&gt;"",COUNTIF(FindingsTable[Finding ID],J28)&gt;0,COUNTIFS(FindingsTable[Finding ID],J28,FindingsTable[Claim ID],B28)=0),"Finding not linked to claim; ","")&amp;IF(AND(OR(M28="Resolved",M28="Closed"),L28="Under review"),"Complete reassessment assessment; ",""))</f>
      </c>
    </row>
    <row r="29" ht="66" customHeight="1">
      <c r="A29" s="52"/>
      <c r="B29" s="52"/>
      <c r="C29" s="52"/>
      <c r="D29" s="52"/>
      <c r="E29" s="60"/>
      <c r="F29" s="52"/>
      <c r="G29" s="52"/>
      <c r="H29" s="52"/>
      <c r="I29" s="52"/>
      <c r="J29" s="52"/>
      <c r="K29" s="52"/>
      <c r="L29" s="52"/>
      <c r="M29" s="52"/>
      <c r="N29" s="56" t="str">
        <f>IF(COUNTA(A29:M29)=0,"",IF(A29="","Add ID; ","")&amp;IF(AND(A29&lt;&gt;"",COUNTIF(AMLChangeTable[Event ID],A29)&gt;1),"Duplicate ID; ","")&amp;IF(B29="","Add claim link; ",IF(COUNTIF(ClaimsTable[Claim ID],B29)=0,"Unknown claim; ",""))&amp;IF(C29="","Identify component; ","")&amp;IF(D29="","Set event type; ","")&amp;IF(E29="","Record date; ","")&amp;IF(F29="","Describe event; ","")&amp;IF(H29="","Assess impact; ","")&amp;IF(K29="","Assign owner; ","")&amp;IF(L29="","Assess reassessment need; ","")&amp;IF(M29="","Set status; ","")&amp;IF(AND(I29&lt;&gt;"",COUNTIF(EvidenceTable[Evidence ID],I29)=0),"Unknown evidence; ","")&amp;IF(AND(I29&lt;&gt;"",COUNTIFS(EvidenceTable[Evidence ID],I29,EvidenceTable[Claim ID],B29)=0),"Evidence not linked to claim; ","")&amp;IF(AND(J29&lt;&gt;"",COUNTIF(FindingsTable[Finding ID],J29)=0),"Unknown finding; ","")&amp;IF(G29="","Define affected scope; ","")&amp;IF(AND(J29&lt;&gt;"",COUNTIF(FindingsTable[Finding ID],J29)&gt;0,COUNTIFS(FindingsTable[Finding ID],J29,FindingsTable[Claim ID],B29)=0),"Finding not linked to claim; ","")&amp;IF(AND(OR(M29="Resolved",M29="Closed"),L29="Under review"),"Complete reassessment assessment; ",""))</f>
      </c>
    </row>
    <row r="30" ht="66" customHeight="1">
      <c r="A30" s="52"/>
      <c r="B30" s="52"/>
      <c r="C30" s="52"/>
      <c r="D30" s="52"/>
      <c r="E30" s="60"/>
      <c r="F30" s="52"/>
      <c r="G30" s="52"/>
      <c r="H30" s="52"/>
      <c r="I30" s="52"/>
      <c r="J30" s="52"/>
      <c r="K30" s="52"/>
      <c r="L30" s="52"/>
      <c r="M30" s="52"/>
      <c r="N30" s="56" t="str">
        <f>IF(COUNTA(A30:M30)=0,"",IF(A30="","Add ID; ","")&amp;IF(AND(A30&lt;&gt;"",COUNTIF(AMLChangeTable[Event ID],A30)&gt;1),"Duplicate ID; ","")&amp;IF(B30="","Add claim link; ",IF(COUNTIF(ClaimsTable[Claim ID],B30)=0,"Unknown claim; ",""))&amp;IF(C30="","Identify component; ","")&amp;IF(D30="","Set event type; ","")&amp;IF(E30="","Record date; ","")&amp;IF(F30="","Describe event; ","")&amp;IF(H30="","Assess impact; ","")&amp;IF(K30="","Assign owner; ","")&amp;IF(L30="","Assess reassessment need; ","")&amp;IF(M30="","Set status; ","")&amp;IF(AND(I30&lt;&gt;"",COUNTIF(EvidenceTable[Evidence ID],I30)=0),"Unknown evidence; ","")&amp;IF(AND(I30&lt;&gt;"",COUNTIFS(EvidenceTable[Evidence ID],I30,EvidenceTable[Claim ID],B30)=0),"Evidence not linked to claim; ","")&amp;IF(AND(J30&lt;&gt;"",COUNTIF(FindingsTable[Finding ID],J30)=0),"Unknown finding; ","")&amp;IF(G30="","Define affected scope; ","")&amp;IF(AND(J30&lt;&gt;"",COUNTIF(FindingsTable[Finding ID],J30)&gt;0,COUNTIFS(FindingsTable[Finding ID],J30,FindingsTable[Claim ID],B30)=0),"Finding not linked to claim; ","")&amp;IF(AND(OR(M30="Resolved",M30="Closed"),L30="Under review"),"Complete reassessment assessment; ",""))</f>
      </c>
    </row>
    <row r="31" ht="66" customHeight="1">
      <c r="A31" s="52"/>
      <c r="B31" s="52"/>
      <c r="C31" s="52"/>
      <c r="D31" s="52"/>
      <c r="E31" s="60"/>
      <c r="F31" s="52"/>
      <c r="G31" s="52"/>
      <c r="H31" s="52"/>
      <c r="I31" s="52"/>
      <c r="J31" s="52"/>
      <c r="K31" s="52"/>
      <c r="L31" s="52"/>
      <c r="M31" s="52"/>
      <c r="N31" s="56" t="str">
        <f>IF(COUNTA(A31:M31)=0,"",IF(A31="","Add ID; ","")&amp;IF(AND(A31&lt;&gt;"",COUNTIF(AMLChangeTable[Event ID],A31)&gt;1),"Duplicate ID; ","")&amp;IF(B31="","Add claim link; ",IF(COUNTIF(ClaimsTable[Claim ID],B31)=0,"Unknown claim; ",""))&amp;IF(C31="","Identify component; ","")&amp;IF(D31="","Set event type; ","")&amp;IF(E31="","Record date; ","")&amp;IF(F31="","Describe event; ","")&amp;IF(H31="","Assess impact; ","")&amp;IF(K31="","Assign owner; ","")&amp;IF(L31="","Assess reassessment need; ","")&amp;IF(M31="","Set status; ","")&amp;IF(AND(I31&lt;&gt;"",COUNTIF(EvidenceTable[Evidence ID],I31)=0),"Unknown evidence; ","")&amp;IF(AND(I31&lt;&gt;"",COUNTIFS(EvidenceTable[Evidence ID],I31,EvidenceTable[Claim ID],B31)=0),"Evidence not linked to claim; ","")&amp;IF(AND(J31&lt;&gt;"",COUNTIF(FindingsTable[Finding ID],J31)=0),"Unknown finding; ","")&amp;IF(G31="","Define affected scope; ","")&amp;IF(AND(J31&lt;&gt;"",COUNTIF(FindingsTable[Finding ID],J31)&gt;0,COUNTIFS(FindingsTable[Finding ID],J31,FindingsTable[Claim ID],B31)=0),"Finding not linked to claim; ","")&amp;IF(AND(OR(M31="Resolved",M31="Closed"),L31="Under review"),"Complete reassessment assessment; ",""))</f>
      </c>
    </row>
    <row r="32" ht="66" customHeight="1">
      <c r="A32" s="52"/>
      <c r="B32" s="52"/>
      <c r="C32" s="52"/>
      <c r="D32" s="52"/>
      <c r="E32" s="60"/>
      <c r="F32" s="52"/>
      <c r="G32" s="52"/>
      <c r="H32" s="52"/>
      <c r="I32" s="52"/>
      <c r="J32" s="52"/>
      <c r="K32" s="52"/>
      <c r="L32" s="52"/>
      <c r="M32" s="52"/>
      <c r="N32" s="56" t="str">
        <f>IF(COUNTA(A32:M32)=0,"",IF(A32="","Add ID; ","")&amp;IF(AND(A32&lt;&gt;"",COUNTIF(AMLChangeTable[Event ID],A32)&gt;1),"Duplicate ID; ","")&amp;IF(B32="","Add claim link; ",IF(COUNTIF(ClaimsTable[Claim ID],B32)=0,"Unknown claim; ",""))&amp;IF(C32="","Identify component; ","")&amp;IF(D32="","Set event type; ","")&amp;IF(E32="","Record date; ","")&amp;IF(F32="","Describe event; ","")&amp;IF(H32="","Assess impact; ","")&amp;IF(K32="","Assign owner; ","")&amp;IF(L32="","Assess reassessment need; ","")&amp;IF(M32="","Set status; ","")&amp;IF(AND(I32&lt;&gt;"",COUNTIF(EvidenceTable[Evidence ID],I32)=0),"Unknown evidence; ","")&amp;IF(AND(I32&lt;&gt;"",COUNTIFS(EvidenceTable[Evidence ID],I32,EvidenceTable[Claim ID],B32)=0),"Evidence not linked to claim; ","")&amp;IF(AND(J32&lt;&gt;"",COUNTIF(FindingsTable[Finding ID],J32)=0),"Unknown finding; ","")&amp;IF(G32="","Define affected scope; ","")&amp;IF(AND(J32&lt;&gt;"",COUNTIF(FindingsTable[Finding ID],J32)&gt;0,COUNTIFS(FindingsTable[Finding ID],J32,FindingsTable[Claim ID],B32)=0),"Finding not linked to claim; ","")&amp;IF(AND(OR(M32="Resolved",M32="Closed"),L32="Under review"),"Complete reassessment assessment; ",""))</f>
      </c>
    </row>
    <row r="33" ht="66" customHeight="1">
      <c r="A33" s="52"/>
      <c r="B33" s="52"/>
      <c r="C33" s="52"/>
      <c r="D33" s="52"/>
      <c r="E33" s="60"/>
      <c r="F33" s="52"/>
      <c r="G33" s="52"/>
      <c r="H33" s="52"/>
      <c r="I33" s="52"/>
      <c r="J33" s="52"/>
      <c r="K33" s="52"/>
      <c r="L33" s="52"/>
      <c r="M33" s="52"/>
      <c r="N33" s="56" t="str">
        <f>IF(COUNTA(A33:M33)=0,"",IF(A33="","Add ID; ","")&amp;IF(AND(A33&lt;&gt;"",COUNTIF(AMLChangeTable[Event ID],A33)&gt;1),"Duplicate ID; ","")&amp;IF(B33="","Add claim link; ",IF(COUNTIF(ClaimsTable[Claim ID],B33)=0,"Unknown claim; ",""))&amp;IF(C33="","Identify component; ","")&amp;IF(D33="","Set event type; ","")&amp;IF(E33="","Record date; ","")&amp;IF(F33="","Describe event; ","")&amp;IF(H33="","Assess impact; ","")&amp;IF(K33="","Assign owner; ","")&amp;IF(L33="","Assess reassessment need; ","")&amp;IF(M33="","Set status; ","")&amp;IF(AND(I33&lt;&gt;"",COUNTIF(EvidenceTable[Evidence ID],I33)=0),"Unknown evidence; ","")&amp;IF(AND(I33&lt;&gt;"",COUNTIFS(EvidenceTable[Evidence ID],I33,EvidenceTable[Claim ID],B33)=0),"Evidence not linked to claim; ","")&amp;IF(AND(J33&lt;&gt;"",COUNTIF(FindingsTable[Finding ID],J33)=0),"Unknown finding; ","")&amp;IF(G33="","Define affected scope; ","")&amp;IF(AND(J33&lt;&gt;"",COUNTIF(FindingsTable[Finding ID],J33)&gt;0,COUNTIFS(FindingsTable[Finding ID],J33,FindingsTable[Claim ID],B33)=0),"Finding not linked to claim; ","")&amp;IF(AND(OR(M33="Resolved",M33="Closed"),L33="Under review"),"Complete reassessment assessment; ",""))</f>
      </c>
    </row>
    <row r="34" ht="66" customHeight="1">
      <c r="A34" s="52"/>
      <c r="B34" s="52"/>
      <c r="C34" s="52"/>
      <c r="D34" s="52"/>
      <c r="E34" s="60"/>
      <c r="F34" s="52"/>
      <c r="G34" s="52"/>
      <c r="H34" s="52"/>
      <c r="I34" s="52"/>
      <c r="J34" s="52"/>
      <c r="K34" s="52"/>
      <c r="L34" s="52"/>
      <c r="M34" s="52"/>
      <c r="N34" s="56" t="str">
        <f>IF(COUNTA(A34:M34)=0,"",IF(A34="","Add ID; ","")&amp;IF(AND(A34&lt;&gt;"",COUNTIF(AMLChangeTable[Event ID],A34)&gt;1),"Duplicate ID; ","")&amp;IF(B34="","Add claim link; ",IF(COUNTIF(ClaimsTable[Claim ID],B34)=0,"Unknown claim; ",""))&amp;IF(C34="","Identify component; ","")&amp;IF(D34="","Set event type; ","")&amp;IF(E34="","Record date; ","")&amp;IF(F34="","Describe event; ","")&amp;IF(H34="","Assess impact; ","")&amp;IF(K34="","Assign owner; ","")&amp;IF(L34="","Assess reassessment need; ","")&amp;IF(M34="","Set status; ","")&amp;IF(AND(I34&lt;&gt;"",COUNTIF(EvidenceTable[Evidence ID],I34)=0),"Unknown evidence; ","")&amp;IF(AND(I34&lt;&gt;"",COUNTIFS(EvidenceTable[Evidence ID],I34,EvidenceTable[Claim ID],B34)=0),"Evidence not linked to claim; ","")&amp;IF(AND(J34&lt;&gt;"",COUNTIF(FindingsTable[Finding ID],J34)=0),"Unknown finding; ","")&amp;IF(G34="","Define affected scope; ","")&amp;IF(AND(J34&lt;&gt;"",COUNTIF(FindingsTable[Finding ID],J34)&gt;0,COUNTIFS(FindingsTable[Finding ID],J34,FindingsTable[Claim ID],B34)=0),"Finding not linked to claim; ","")&amp;IF(AND(OR(M34="Resolved",M34="Closed"),L34="Under review"),"Complete reassessment assessment; ",""))</f>
      </c>
    </row>
    <row r="35" ht="66" customHeight="1">
      <c r="A35" s="52"/>
      <c r="B35" s="52"/>
      <c r="C35" s="52"/>
      <c r="D35" s="52"/>
      <c r="E35" s="60"/>
      <c r="F35" s="52"/>
      <c r="G35" s="52"/>
      <c r="H35" s="52"/>
      <c r="I35" s="52"/>
      <c r="J35" s="52"/>
      <c r="K35" s="52"/>
      <c r="L35" s="52"/>
      <c r="M35" s="52"/>
      <c r="N35" s="56" t="str">
        <f>IF(COUNTA(A35:M35)=0,"",IF(A35="","Add ID; ","")&amp;IF(AND(A35&lt;&gt;"",COUNTIF(AMLChangeTable[Event ID],A35)&gt;1),"Duplicate ID; ","")&amp;IF(B35="","Add claim link; ",IF(COUNTIF(ClaimsTable[Claim ID],B35)=0,"Unknown claim; ",""))&amp;IF(C35="","Identify component; ","")&amp;IF(D35="","Set event type; ","")&amp;IF(E35="","Record date; ","")&amp;IF(F35="","Describe event; ","")&amp;IF(H35="","Assess impact; ","")&amp;IF(K35="","Assign owner; ","")&amp;IF(L35="","Assess reassessment need; ","")&amp;IF(M35="","Set status; ","")&amp;IF(AND(I35&lt;&gt;"",COUNTIF(EvidenceTable[Evidence ID],I35)=0),"Unknown evidence; ","")&amp;IF(AND(I35&lt;&gt;"",COUNTIFS(EvidenceTable[Evidence ID],I35,EvidenceTable[Claim ID],B35)=0),"Evidence not linked to claim; ","")&amp;IF(AND(J35&lt;&gt;"",COUNTIF(FindingsTable[Finding ID],J35)=0),"Unknown finding; ","")&amp;IF(G35="","Define affected scope; ","")&amp;IF(AND(J35&lt;&gt;"",COUNTIF(FindingsTable[Finding ID],J35)&gt;0,COUNTIFS(FindingsTable[Finding ID],J35,FindingsTable[Claim ID],B35)=0),"Finding not linked to claim; ","")&amp;IF(AND(OR(M35="Resolved",M35="Closed"),L35="Under review"),"Complete reassessment assessment; ",""))</f>
      </c>
    </row>
    <row r="36" ht="66" customHeight="1">
      <c r="A36" s="52"/>
      <c r="B36" s="52"/>
      <c r="C36" s="52"/>
      <c r="D36" s="52"/>
      <c r="E36" s="60"/>
      <c r="F36" s="52"/>
      <c r="G36" s="52"/>
      <c r="H36" s="52"/>
      <c r="I36" s="52"/>
      <c r="J36" s="52"/>
      <c r="K36" s="52"/>
      <c r="L36" s="52"/>
      <c r="M36" s="52"/>
      <c r="N36" s="56" t="str">
        <f>IF(COUNTA(A36:M36)=0,"",IF(A36="","Add ID; ","")&amp;IF(AND(A36&lt;&gt;"",COUNTIF(AMLChangeTable[Event ID],A36)&gt;1),"Duplicate ID; ","")&amp;IF(B36="","Add claim link; ",IF(COUNTIF(ClaimsTable[Claim ID],B36)=0,"Unknown claim; ",""))&amp;IF(C36="","Identify component; ","")&amp;IF(D36="","Set event type; ","")&amp;IF(E36="","Record date; ","")&amp;IF(F36="","Describe event; ","")&amp;IF(H36="","Assess impact; ","")&amp;IF(K36="","Assign owner; ","")&amp;IF(L36="","Assess reassessment need; ","")&amp;IF(M36="","Set status; ","")&amp;IF(AND(I36&lt;&gt;"",COUNTIF(EvidenceTable[Evidence ID],I36)=0),"Unknown evidence; ","")&amp;IF(AND(I36&lt;&gt;"",COUNTIFS(EvidenceTable[Evidence ID],I36,EvidenceTable[Claim ID],B36)=0),"Evidence not linked to claim; ","")&amp;IF(AND(J36&lt;&gt;"",COUNTIF(FindingsTable[Finding ID],J36)=0),"Unknown finding; ","")&amp;IF(G36="","Define affected scope; ","")&amp;IF(AND(J36&lt;&gt;"",COUNTIF(FindingsTable[Finding ID],J36)&gt;0,COUNTIFS(FindingsTable[Finding ID],J36,FindingsTable[Claim ID],B36)=0),"Finding not linked to claim; ","")&amp;IF(AND(OR(M36="Resolved",M36="Closed"),L36="Under review"),"Complete reassessment assessment; ",""))</f>
      </c>
    </row>
    <row r="37" ht="66" customHeight="1">
      <c r="A37" s="52"/>
      <c r="B37" s="52"/>
      <c r="C37" s="52"/>
      <c r="D37" s="52"/>
      <c r="E37" s="60"/>
      <c r="F37" s="52"/>
      <c r="G37" s="52"/>
      <c r="H37" s="52"/>
      <c r="I37" s="52"/>
      <c r="J37" s="52"/>
      <c r="K37" s="52"/>
      <c r="L37" s="52"/>
      <c r="M37" s="52"/>
      <c r="N37" s="56" t="str">
        <f>IF(COUNTA(A37:M37)=0,"",IF(A37="","Add ID; ","")&amp;IF(AND(A37&lt;&gt;"",COUNTIF(AMLChangeTable[Event ID],A37)&gt;1),"Duplicate ID; ","")&amp;IF(B37="","Add claim link; ",IF(COUNTIF(ClaimsTable[Claim ID],B37)=0,"Unknown claim; ",""))&amp;IF(C37="","Identify component; ","")&amp;IF(D37="","Set event type; ","")&amp;IF(E37="","Record date; ","")&amp;IF(F37="","Describe event; ","")&amp;IF(H37="","Assess impact; ","")&amp;IF(K37="","Assign owner; ","")&amp;IF(L37="","Assess reassessment need; ","")&amp;IF(M37="","Set status; ","")&amp;IF(AND(I37&lt;&gt;"",COUNTIF(EvidenceTable[Evidence ID],I37)=0),"Unknown evidence; ","")&amp;IF(AND(I37&lt;&gt;"",COUNTIFS(EvidenceTable[Evidence ID],I37,EvidenceTable[Claim ID],B37)=0),"Evidence not linked to claim; ","")&amp;IF(AND(J37&lt;&gt;"",COUNTIF(FindingsTable[Finding ID],J37)=0),"Unknown finding; ","")&amp;IF(G37="","Define affected scope; ","")&amp;IF(AND(J37&lt;&gt;"",COUNTIF(FindingsTable[Finding ID],J37)&gt;0,COUNTIFS(FindingsTable[Finding ID],J37,FindingsTable[Claim ID],B37)=0),"Finding not linked to claim; ","")&amp;IF(AND(OR(M37="Resolved",M37="Closed"),L37="Under review"),"Complete reassessment assessment; ",""))</f>
      </c>
    </row>
    <row r="38" ht="66" customHeight="1">
      <c r="A38" s="52"/>
      <c r="B38" s="52"/>
      <c r="C38" s="52"/>
      <c r="D38" s="52"/>
      <c r="E38" s="60"/>
      <c r="F38" s="52"/>
      <c r="G38" s="52"/>
      <c r="H38" s="52"/>
      <c r="I38" s="52"/>
      <c r="J38" s="52"/>
      <c r="K38" s="52"/>
      <c r="L38" s="52"/>
      <c r="M38" s="52"/>
      <c r="N38" s="56" t="str">
        <f>IF(COUNTA(A38:M38)=0,"",IF(A38="","Add ID; ","")&amp;IF(AND(A38&lt;&gt;"",COUNTIF(AMLChangeTable[Event ID],A38)&gt;1),"Duplicate ID; ","")&amp;IF(B38="","Add claim link; ",IF(COUNTIF(ClaimsTable[Claim ID],B38)=0,"Unknown claim; ",""))&amp;IF(C38="","Identify component; ","")&amp;IF(D38="","Set event type; ","")&amp;IF(E38="","Record date; ","")&amp;IF(F38="","Describe event; ","")&amp;IF(H38="","Assess impact; ","")&amp;IF(K38="","Assign owner; ","")&amp;IF(L38="","Assess reassessment need; ","")&amp;IF(M38="","Set status; ","")&amp;IF(AND(I38&lt;&gt;"",COUNTIF(EvidenceTable[Evidence ID],I38)=0),"Unknown evidence; ","")&amp;IF(AND(I38&lt;&gt;"",COUNTIFS(EvidenceTable[Evidence ID],I38,EvidenceTable[Claim ID],B38)=0),"Evidence not linked to claim; ","")&amp;IF(AND(J38&lt;&gt;"",COUNTIF(FindingsTable[Finding ID],J38)=0),"Unknown finding; ","")&amp;IF(G38="","Define affected scope; ","")&amp;IF(AND(J38&lt;&gt;"",COUNTIF(FindingsTable[Finding ID],J38)&gt;0,COUNTIFS(FindingsTable[Finding ID],J38,FindingsTable[Claim ID],B38)=0),"Finding not linked to claim; ","")&amp;IF(AND(OR(M38="Resolved",M38="Closed"),L38="Under review"),"Complete reassessment assessment; ",""))</f>
      </c>
    </row>
    <row r="39" ht="66" customHeight="1">
      <c r="A39" s="52"/>
      <c r="B39" s="52"/>
      <c r="C39" s="52"/>
      <c r="D39" s="52"/>
      <c r="E39" s="60"/>
      <c r="F39" s="52"/>
      <c r="G39" s="52"/>
      <c r="H39" s="52"/>
      <c r="I39" s="52"/>
      <c r="J39" s="52"/>
      <c r="K39" s="52"/>
      <c r="L39" s="52"/>
      <c r="M39" s="52"/>
      <c r="N39" s="56" t="str">
        <f>IF(COUNTA(A39:M39)=0,"",IF(A39="","Add ID; ","")&amp;IF(AND(A39&lt;&gt;"",COUNTIF(AMLChangeTable[Event ID],A39)&gt;1),"Duplicate ID; ","")&amp;IF(B39="","Add claim link; ",IF(COUNTIF(ClaimsTable[Claim ID],B39)=0,"Unknown claim; ",""))&amp;IF(C39="","Identify component; ","")&amp;IF(D39="","Set event type; ","")&amp;IF(E39="","Record date; ","")&amp;IF(F39="","Describe event; ","")&amp;IF(H39="","Assess impact; ","")&amp;IF(K39="","Assign owner; ","")&amp;IF(L39="","Assess reassessment need; ","")&amp;IF(M39="","Set status; ","")&amp;IF(AND(I39&lt;&gt;"",COUNTIF(EvidenceTable[Evidence ID],I39)=0),"Unknown evidence; ","")&amp;IF(AND(I39&lt;&gt;"",COUNTIFS(EvidenceTable[Evidence ID],I39,EvidenceTable[Claim ID],B39)=0),"Evidence not linked to claim; ","")&amp;IF(AND(J39&lt;&gt;"",COUNTIF(FindingsTable[Finding ID],J39)=0),"Unknown finding; ","")&amp;IF(G39="","Define affected scope; ","")&amp;IF(AND(J39&lt;&gt;"",COUNTIF(FindingsTable[Finding ID],J39)&gt;0,COUNTIFS(FindingsTable[Finding ID],J39,FindingsTable[Claim ID],B39)=0),"Finding not linked to claim; ","")&amp;IF(AND(OR(M39="Resolved",M39="Closed"),L39="Under review"),"Complete reassessment assessment; ",""))</f>
      </c>
    </row>
    <row r="40" ht="66" customHeight="1">
      <c r="A40" s="52"/>
      <c r="B40" s="52"/>
      <c r="C40" s="52"/>
      <c r="D40" s="52"/>
      <c r="E40" s="60"/>
      <c r="F40" s="52"/>
      <c r="G40" s="52"/>
      <c r="H40" s="52"/>
      <c r="I40" s="52"/>
      <c r="J40" s="52"/>
      <c r="K40" s="52"/>
      <c r="L40" s="52"/>
      <c r="M40" s="52"/>
      <c r="N40" s="56" t="str">
        <f>IF(COUNTA(A40:M40)=0,"",IF(A40="","Add ID; ","")&amp;IF(AND(A40&lt;&gt;"",COUNTIF(AMLChangeTable[Event ID],A40)&gt;1),"Duplicate ID; ","")&amp;IF(B40="","Add claim link; ",IF(COUNTIF(ClaimsTable[Claim ID],B40)=0,"Unknown claim; ",""))&amp;IF(C40="","Identify component; ","")&amp;IF(D40="","Set event type; ","")&amp;IF(E40="","Record date; ","")&amp;IF(F40="","Describe event; ","")&amp;IF(H40="","Assess impact; ","")&amp;IF(K40="","Assign owner; ","")&amp;IF(L40="","Assess reassessment need; ","")&amp;IF(M40="","Set status; ","")&amp;IF(AND(I40&lt;&gt;"",COUNTIF(EvidenceTable[Evidence ID],I40)=0),"Unknown evidence; ","")&amp;IF(AND(I40&lt;&gt;"",COUNTIFS(EvidenceTable[Evidence ID],I40,EvidenceTable[Claim ID],B40)=0),"Evidence not linked to claim; ","")&amp;IF(AND(J40&lt;&gt;"",COUNTIF(FindingsTable[Finding ID],J40)=0),"Unknown finding; ","")&amp;IF(G40="","Define affected scope; ","")&amp;IF(AND(J40&lt;&gt;"",COUNTIF(FindingsTable[Finding ID],J40)&gt;0,COUNTIFS(FindingsTable[Finding ID],J40,FindingsTable[Claim ID],B40)=0),"Finding not linked to claim; ","")&amp;IF(AND(OR(M40="Resolved",M40="Closed"),L40="Under review"),"Complete reassessment assessment; ",""))</f>
      </c>
    </row>
    <row r="41" ht="66" customHeight="1">
      <c r="A41" s="52"/>
      <c r="B41" s="52"/>
      <c r="C41" s="52"/>
      <c r="D41" s="52"/>
      <c r="E41" s="60"/>
      <c r="F41" s="52"/>
      <c r="G41" s="52"/>
      <c r="H41" s="52"/>
      <c r="I41" s="52"/>
      <c r="J41" s="52"/>
      <c r="K41" s="52"/>
      <c r="L41" s="52"/>
      <c r="M41" s="52"/>
      <c r="N41" s="56" t="str">
        <f>IF(COUNTA(A41:M41)=0,"",IF(A41="","Add ID; ","")&amp;IF(AND(A41&lt;&gt;"",COUNTIF(AMLChangeTable[Event ID],A41)&gt;1),"Duplicate ID; ","")&amp;IF(B41="","Add claim link; ",IF(COUNTIF(ClaimsTable[Claim ID],B41)=0,"Unknown claim; ",""))&amp;IF(C41="","Identify component; ","")&amp;IF(D41="","Set event type; ","")&amp;IF(E41="","Record date; ","")&amp;IF(F41="","Describe event; ","")&amp;IF(H41="","Assess impact; ","")&amp;IF(K41="","Assign owner; ","")&amp;IF(L41="","Assess reassessment need; ","")&amp;IF(M41="","Set status; ","")&amp;IF(AND(I41&lt;&gt;"",COUNTIF(EvidenceTable[Evidence ID],I41)=0),"Unknown evidence; ","")&amp;IF(AND(I41&lt;&gt;"",COUNTIFS(EvidenceTable[Evidence ID],I41,EvidenceTable[Claim ID],B41)=0),"Evidence not linked to claim; ","")&amp;IF(AND(J41&lt;&gt;"",COUNTIF(FindingsTable[Finding ID],J41)=0),"Unknown finding; ","")&amp;IF(G41="","Define affected scope; ","")&amp;IF(AND(J41&lt;&gt;"",COUNTIF(FindingsTable[Finding ID],J41)&gt;0,COUNTIFS(FindingsTable[Finding ID],J41,FindingsTable[Claim ID],B41)=0),"Finding not linked to claim; ","")&amp;IF(AND(OR(M41="Resolved",M41="Closed"),L41="Under review"),"Complete reassessment assessment; ",""))</f>
      </c>
    </row>
    <row r="42" ht="66" customHeight="1">
      <c r="A42" s="52"/>
      <c r="B42" s="52"/>
      <c r="C42" s="52"/>
      <c r="D42" s="52"/>
      <c r="E42" s="60"/>
      <c r="F42" s="52"/>
      <c r="G42" s="52"/>
      <c r="H42" s="52"/>
      <c r="I42" s="52"/>
      <c r="J42" s="52"/>
      <c r="K42" s="52"/>
      <c r="L42" s="52"/>
      <c r="M42" s="52"/>
      <c r="N42" s="56" t="str">
        <f>IF(COUNTA(A42:M42)=0,"",IF(A42="","Add ID; ","")&amp;IF(AND(A42&lt;&gt;"",COUNTIF(AMLChangeTable[Event ID],A42)&gt;1),"Duplicate ID; ","")&amp;IF(B42="","Add claim link; ",IF(COUNTIF(ClaimsTable[Claim ID],B42)=0,"Unknown claim; ",""))&amp;IF(C42="","Identify component; ","")&amp;IF(D42="","Set event type; ","")&amp;IF(E42="","Record date; ","")&amp;IF(F42="","Describe event; ","")&amp;IF(H42="","Assess impact; ","")&amp;IF(K42="","Assign owner; ","")&amp;IF(L42="","Assess reassessment need; ","")&amp;IF(M42="","Set status; ","")&amp;IF(AND(I42&lt;&gt;"",COUNTIF(EvidenceTable[Evidence ID],I42)=0),"Unknown evidence; ","")&amp;IF(AND(I42&lt;&gt;"",COUNTIFS(EvidenceTable[Evidence ID],I42,EvidenceTable[Claim ID],B42)=0),"Evidence not linked to claim; ","")&amp;IF(AND(J42&lt;&gt;"",COUNTIF(FindingsTable[Finding ID],J42)=0),"Unknown finding; ","")&amp;IF(G42="","Define affected scope; ","")&amp;IF(AND(J42&lt;&gt;"",COUNTIF(FindingsTable[Finding ID],J42)&gt;0,COUNTIFS(FindingsTable[Finding ID],J42,FindingsTable[Claim ID],B42)=0),"Finding not linked to claim; ","")&amp;IF(AND(OR(M42="Resolved",M42="Closed"),L42="Under review"),"Complete reassessment assessment; ",""))</f>
      </c>
    </row>
    <row r="43" ht="66" customHeight="1">
      <c r="A43" s="52"/>
      <c r="B43" s="52"/>
      <c r="C43" s="52"/>
      <c r="D43" s="52"/>
      <c r="E43" s="60"/>
      <c r="F43" s="52"/>
      <c r="G43" s="52"/>
      <c r="H43" s="52"/>
      <c r="I43" s="52"/>
      <c r="J43" s="52"/>
      <c r="K43" s="52"/>
      <c r="L43" s="52"/>
      <c r="M43" s="52"/>
      <c r="N43" s="56" t="str">
        <f>IF(COUNTA(A43:M43)=0,"",IF(A43="","Add ID; ","")&amp;IF(AND(A43&lt;&gt;"",COUNTIF(AMLChangeTable[Event ID],A43)&gt;1),"Duplicate ID; ","")&amp;IF(B43="","Add claim link; ",IF(COUNTIF(ClaimsTable[Claim ID],B43)=0,"Unknown claim; ",""))&amp;IF(C43="","Identify component; ","")&amp;IF(D43="","Set event type; ","")&amp;IF(E43="","Record date; ","")&amp;IF(F43="","Describe event; ","")&amp;IF(H43="","Assess impact; ","")&amp;IF(K43="","Assign owner; ","")&amp;IF(L43="","Assess reassessment need; ","")&amp;IF(M43="","Set status; ","")&amp;IF(AND(I43&lt;&gt;"",COUNTIF(EvidenceTable[Evidence ID],I43)=0),"Unknown evidence; ","")&amp;IF(AND(I43&lt;&gt;"",COUNTIFS(EvidenceTable[Evidence ID],I43,EvidenceTable[Claim ID],B43)=0),"Evidence not linked to claim; ","")&amp;IF(AND(J43&lt;&gt;"",COUNTIF(FindingsTable[Finding ID],J43)=0),"Unknown finding; ","")&amp;IF(G43="","Define affected scope; ","")&amp;IF(AND(J43&lt;&gt;"",COUNTIF(FindingsTable[Finding ID],J43)&gt;0,COUNTIFS(FindingsTable[Finding ID],J43,FindingsTable[Claim ID],B43)=0),"Finding not linked to claim; ","")&amp;IF(AND(OR(M43="Resolved",M43="Closed"),L43="Under review"),"Complete reassessment assessment; ",""))</f>
      </c>
    </row>
    <row r="44" ht="66" customHeight="1">
      <c r="A44" s="52"/>
      <c r="B44" s="52"/>
      <c r="C44" s="52"/>
      <c r="D44" s="52"/>
      <c r="E44" s="60"/>
      <c r="F44" s="52"/>
      <c r="G44" s="52"/>
      <c r="H44" s="52"/>
      <c r="I44" s="52"/>
      <c r="J44" s="52"/>
      <c r="K44" s="52"/>
      <c r="L44" s="52"/>
      <c r="M44" s="52"/>
      <c r="N44" s="56" t="str">
        <f>IF(COUNTA(A44:M44)=0,"",IF(A44="","Add ID; ","")&amp;IF(AND(A44&lt;&gt;"",COUNTIF(AMLChangeTable[Event ID],A44)&gt;1),"Duplicate ID; ","")&amp;IF(B44="","Add claim link; ",IF(COUNTIF(ClaimsTable[Claim ID],B44)=0,"Unknown claim; ",""))&amp;IF(C44="","Identify component; ","")&amp;IF(D44="","Set event type; ","")&amp;IF(E44="","Record date; ","")&amp;IF(F44="","Describe event; ","")&amp;IF(H44="","Assess impact; ","")&amp;IF(K44="","Assign owner; ","")&amp;IF(L44="","Assess reassessment need; ","")&amp;IF(M44="","Set status; ","")&amp;IF(AND(I44&lt;&gt;"",COUNTIF(EvidenceTable[Evidence ID],I44)=0),"Unknown evidence; ","")&amp;IF(AND(I44&lt;&gt;"",COUNTIFS(EvidenceTable[Evidence ID],I44,EvidenceTable[Claim ID],B44)=0),"Evidence not linked to claim; ","")&amp;IF(AND(J44&lt;&gt;"",COUNTIF(FindingsTable[Finding ID],J44)=0),"Unknown finding; ","")&amp;IF(G44="","Define affected scope; ","")&amp;IF(AND(J44&lt;&gt;"",COUNTIF(FindingsTable[Finding ID],J44)&gt;0,COUNTIFS(FindingsTable[Finding ID],J44,FindingsTable[Claim ID],B44)=0),"Finding not linked to claim; ","")&amp;IF(AND(OR(M44="Resolved",M44="Closed"),L44="Under review"),"Complete reassessment assessment; ",""))</f>
      </c>
    </row>
    <row r="45" ht="66" customHeight="1">
      <c r="A45" s="52"/>
      <c r="B45" s="52"/>
      <c r="C45" s="52"/>
      <c r="D45" s="52"/>
      <c r="E45" s="60"/>
      <c r="F45" s="52"/>
      <c r="G45" s="52"/>
      <c r="H45" s="52"/>
      <c r="I45" s="52"/>
      <c r="J45" s="52"/>
      <c r="K45" s="52"/>
      <c r="L45" s="52"/>
      <c r="M45" s="52"/>
      <c r="N45" s="56" t="str">
        <f>IF(COUNTA(A45:M45)=0,"",IF(A45="","Add ID; ","")&amp;IF(AND(A45&lt;&gt;"",COUNTIF(AMLChangeTable[Event ID],A45)&gt;1),"Duplicate ID; ","")&amp;IF(B45="","Add claim link; ",IF(COUNTIF(ClaimsTable[Claim ID],B45)=0,"Unknown claim; ",""))&amp;IF(C45="","Identify component; ","")&amp;IF(D45="","Set event type; ","")&amp;IF(E45="","Record date; ","")&amp;IF(F45="","Describe event; ","")&amp;IF(H45="","Assess impact; ","")&amp;IF(K45="","Assign owner; ","")&amp;IF(L45="","Assess reassessment need; ","")&amp;IF(M45="","Set status; ","")&amp;IF(AND(I45&lt;&gt;"",COUNTIF(EvidenceTable[Evidence ID],I45)=0),"Unknown evidence; ","")&amp;IF(AND(I45&lt;&gt;"",COUNTIFS(EvidenceTable[Evidence ID],I45,EvidenceTable[Claim ID],B45)=0),"Evidence not linked to claim; ","")&amp;IF(AND(J45&lt;&gt;"",COUNTIF(FindingsTable[Finding ID],J45)=0),"Unknown finding; ","")&amp;IF(G45="","Define affected scope; ","")&amp;IF(AND(J45&lt;&gt;"",COUNTIF(FindingsTable[Finding ID],J45)&gt;0,COUNTIFS(FindingsTable[Finding ID],J45,FindingsTable[Claim ID],B45)=0),"Finding not linked to claim; ","")&amp;IF(AND(OR(M45="Resolved",M45="Closed"),L45="Under review"),"Complete reassessment assessment; ",""))</f>
      </c>
    </row>
    <row r="46" ht="66" customHeight="1">
      <c r="A46" s="52"/>
      <c r="B46" s="52"/>
      <c r="C46" s="52"/>
      <c r="D46" s="52"/>
      <c r="E46" s="60"/>
      <c r="F46" s="52"/>
      <c r="G46" s="52"/>
      <c r="H46" s="52"/>
      <c r="I46" s="52"/>
      <c r="J46" s="52"/>
      <c r="K46" s="52"/>
      <c r="L46" s="52"/>
      <c r="M46" s="52"/>
      <c r="N46" s="56" t="str">
        <f>IF(COUNTA(A46:M46)=0,"",IF(A46="","Add ID; ","")&amp;IF(AND(A46&lt;&gt;"",COUNTIF(AMLChangeTable[Event ID],A46)&gt;1),"Duplicate ID; ","")&amp;IF(B46="","Add claim link; ",IF(COUNTIF(ClaimsTable[Claim ID],B46)=0,"Unknown claim; ",""))&amp;IF(C46="","Identify component; ","")&amp;IF(D46="","Set event type; ","")&amp;IF(E46="","Record date; ","")&amp;IF(F46="","Describe event; ","")&amp;IF(H46="","Assess impact; ","")&amp;IF(K46="","Assign owner; ","")&amp;IF(L46="","Assess reassessment need; ","")&amp;IF(M46="","Set status; ","")&amp;IF(AND(I46&lt;&gt;"",COUNTIF(EvidenceTable[Evidence ID],I46)=0),"Unknown evidence; ","")&amp;IF(AND(I46&lt;&gt;"",COUNTIFS(EvidenceTable[Evidence ID],I46,EvidenceTable[Claim ID],B46)=0),"Evidence not linked to claim; ","")&amp;IF(AND(J46&lt;&gt;"",COUNTIF(FindingsTable[Finding ID],J46)=0),"Unknown finding; ","")&amp;IF(G46="","Define affected scope; ","")&amp;IF(AND(J46&lt;&gt;"",COUNTIF(FindingsTable[Finding ID],J46)&gt;0,COUNTIFS(FindingsTable[Finding ID],J46,FindingsTable[Claim ID],B46)=0),"Finding not linked to claim; ","")&amp;IF(AND(OR(M46="Resolved",M46="Closed"),L46="Under review"),"Complete reassessment assessment; ",""))</f>
      </c>
    </row>
    <row r="47" ht="66" customHeight="1">
      <c r="A47" s="52"/>
      <c r="B47" s="52"/>
      <c r="C47" s="52"/>
      <c r="D47" s="52"/>
      <c r="E47" s="60"/>
      <c r="F47" s="52"/>
      <c r="G47" s="52"/>
      <c r="H47" s="52"/>
      <c r="I47" s="52"/>
      <c r="J47" s="52"/>
      <c r="K47" s="52"/>
      <c r="L47" s="52"/>
      <c r="M47" s="52"/>
      <c r="N47" s="56" t="str">
        <f>IF(COUNTA(A47:M47)=0,"",IF(A47="","Add ID; ","")&amp;IF(AND(A47&lt;&gt;"",COUNTIF(AMLChangeTable[Event ID],A47)&gt;1),"Duplicate ID; ","")&amp;IF(B47="","Add claim link; ",IF(COUNTIF(ClaimsTable[Claim ID],B47)=0,"Unknown claim; ",""))&amp;IF(C47="","Identify component; ","")&amp;IF(D47="","Set event type; ","")&amp;IF(E47="","Record date; ","")&amp;IF(F47="","Describe event; ","")&amp;IF(H47="","Assess impact; ","")&amp;IF(K47="","Assign owner; ","")&amp;IF(L47="","Assess reassessment need; ","")&amp;IF(M47="","Set status; ","")&amp;IF(AND(I47&lt;&gt;"",COUNTIF(EvidenceTable[Evidence ID],I47)=0),"Unknown evidence; ","")&amp;IF(AND(I47&lt;&gt;"",COUNTIFS(EvidenceTable[Evidence ID],I47,EvidenceTable[Claim ID],B47)=0),"Evidence not linked to claim; ","")&amp;IF(AND(J47&lt;&gt;"",COUNTIF(FindingsTable[Finding ID],J47)=0),"Unknown finding; ","")&amp;IF(G47="","Define affected scope; ","")&amp;IF(AND(J47&lt;&gt;"",COUNTIF(FindingsTable[Finding ID],J47)&gt;0,COUNTIFS(FindingsTable[Finding ID],J47,FindingsTable[Claim ID],B47)=0),"Finding not linked to claim; ","")&amp;IF(AND(OR(M47="Resolved",M47="Closed"),L47="Under review"),"Complete reassessment assessment; ",""))</f>
      </c>
    </row>
    <row r="48" ht="66" customHeight="1">
      <c r="A48" s="52"/>
      <c r="B48" s="52"/>
      <c r="C48" s="52"/>
      <c r="D48" s="52"/>
      <c r="E48" s="60"/>
      <c r="F48" s="52"/>
      <c r="G48" s="52"/>
      <c r="H48" s="52"/>
      <c r="I48" s="52"/>
      <c r="J48" s="52"/>
      <c r="K48" s="52"/>
      <c r="L48" s="52"/>
      <c r="M48" s="52"/>
      <c r="N48" s="56" t="str">
        <f>IF(COUNTA(A48:M48)=0,"",IF(A48="","Add ID; ","")&amp;IF(AND(A48&lt;&gt;"",COUNTIF(AMLChangeTable[Event ID],A48)&gt;1),"Duplicate ID; ","")&amp;IF(B48="","Add claim link; ",IF(COUNTIF(ClaimsTable[Claim ID],B48)=0,"Unknown claim; ",""))&amp;IF(C48="","Identify component; ","")&amp;IF(D48="","Set event type; ","")&amp;IF(E48="","Record date; ","")&amp;IF(F48="","Describe event; ","")&amp;IF(H48="","Assess impact; ","")&amp;IF(K48="","Assign owner; ","")&amp;IF(L48="","Assess reassessment need; ","")&amp;IF(M48="","Set status; ","")&amp;IF(AND(I48&lt;&gt;"",COUNTIF(EvidenceTable[Evidence ID],I48)=0),"Unknown evidence; ","")&amp;IF(AND(I48&lt;&gt;"",COUNTIFS(EvidenceTable[Evidence ID],I48,EvidenceTable[Claim ID],B48)=0),"Evidence not linked to claim; ","")&amp;IF(AND(J48&lt;&gt;"",COUNTIF(FindingsTable[Finding ID],J48)=0),"Unknown finding; ","")&amp;IF(G48="","Define affected scope; ","")&amp;IF(AND(J48&lt;&gt;"",COUNTIF(FindingsTable[Finding ID],J48)&gt;0,COUNTIFS(FindingsTable[Finding ID],J48,FindingsTable[Claim ID],B48)=0),"Finding not linked to claim; ","")&amp;IF(AND(OR(M48="Resolved",M48="Closed"),L48="Under review"),"Complete reassessment assessment; ",""))</f>
      </c>
    </row>
    <row r="49" ht="66" customHeight="1">
      <c r="A49" s="52"/>
      <c r="B49" s="52"/>
      <c r="C49" s="52"/>
      <c r="D49" s="52"/>
      <c r="E49" s="60"/>
      <c r="F49" s="52"/>
      <c r="G49" s="52"/>
      <c r="H49" s="52"/>
      <c r="I49" s="52"/>
      <c r="J49" s="52"/>
      <c r="K49" s="52"/>
      <c r="L49" s="52"/>
      <c r="M49" s="52"/>
      <c r="N49" s="56" t="str">
        <f>IF(COUNTA(A49:M49)=0,"",IF(A49="","Add ID; ","")&amp;IF(AND(A49&lt;&gt;"",COUNTIF(AMLChangeTable[Event ID],A49)&gt;1),"Duplicate ID; ","")&amp;IF(B49="","Add claim link; ",IF(COUNTIF(ClaimsTable[Claim ID],B49)=0,"Unknown claim; ",""))&amp;IF(C49="","Identify component; ","")&amp;IF(D49="","Set event type; ","")&amp;IF(E49="","Record date; ","")&amp;IF(F49="","Describe event; ","")&amp;IF(H49="","Assess impact; ","")&amp;IF(K49="","Assign owner; ","")&amp;IF(L49="","Assess reassessment need; ","")&amp;IF(M49="","Set status; ","")&amp;IF(AND(I49&lt;&gt;"",COUNTIF(EvidenceTable[Evidence ID],I49)=0),"Unknown evidence; ","")&amp;IF(AND(I49&lt;&gt;"",COUNTIFS(EvidenceTable[Evidence ID],I49,EvidenceTable[Claim ID],B49)=0),"Evidence not linked to claim; ","")&amp;IF(AND(J49&lt;&gt;"",COUNTIF(FindingsTable[Finding ID],J49)=0),"Unknown finding; ","")&amp;IF(G49="","Define affected scope; ","")&amp;IF(AND(J49&lt;&gt;"",COUNTIF(FindingsTable[Finding ID],J49)&gt;0,COUNTIFS(FindingsTable[Finding ID],J49,FindingsTable[Claim ID],B49)=0),"Finding not linked to claim; ","")&amp;IF(AND(OR(M49="Resolved",M49="Closed"),L49="Under review"),"Complete reassessment assessment; ",""))</f>
      </c>
    </row>
    <row r="50" ht="66" customHeight="1">
      <c r="A50" s="52"/>
      <c r="B50" s="52"/>
      <c r="C50" s="52"/>
      <c r="D50" s="52"/>
      <c r="E50" s="60"/>
      <c r="F50" s="52"/>
      <c r="G50" s="52"/>
      <c r="H50" s="52"/>
      <c r="I50" s="52"/>
      <c r="J50" s="52"/>
      <c r="K50" s="52"/>
      <c r="L50" s="52"/>
      <c r="M50" s="52"/>
      <c r="N50" s="56" t="str">
        <f>IF(COUNTA(A50:M50)=0,"",IF(A50="","Add ID; ","")&amp;IF(AND(A50&lt;&gt;"",COUNTIF(AMLChangeTable[Event ID],A50)&gt;1),"Duplicate ID; ","")&amp;IF(B50="","Add claim link; ",IF(COUNTIF(ClaimsTable[Claim ID],B50)=0,"Unknown claim; ",""))&amp;IF(C50="","Identify component; ","")&amp;IF(D50="","Set event type; ","")&amp;IF(E50="","Record date; ","")&amp;IF(F50="","Describe event; ","")&amp;IF(H50="","Assess impact; ","")&amp;IF(K50="","Assign owner; ","")&amp;IF(L50="","Assess reassessment need; ","")&amp;IF(M50="","Set status; ","")&amp;IF(AND(I50&lt;&gt;"",COUNTIF(EvidenceTable[Evidence ID],I50)=0),"Unknown evidence; ","")&amp;IF(AND(I50&lt;&gt;"",COUNTIFS(EvidenceTable[Evidence ID],I50,EvidenceTable[Claim ID],B50)=0),"Evidence not linked to claim; ","")&amp;IF(AND(J50&lt;&gt;"",COUNTIF(FindingsTable[Finding ID],J50)=0),"Unknown finding; ","")&amp;IF(G50="","Define affected scope; ","")&amp;IF(AND(J50&lt;&gt;"",COUNTIF(FindingsTable[Finding ID],J50)&gt;0,COUNTIFS(FindingsTable[Finding ID],J50,FindingsTable[Claim ID],B50)=0),"Finding not linked to claim; ","")&amp;IF(AND(OR(M50="Resolved",M50="Closed"),L50="Under review"),"Complete reassessment assessment; ",""))</f>
      </c>
    </row>
    <row r="51" ht="66" customHeight="1">
      <c r="A51" s="52"/>
      <c r="B51" s="52"/>
      <c r="C51" s="52"/>
      <c r="D51" s="52"/>
      <c r="E51" s="60"/>
      <c r="F51" s="52"/>
      <c r="G51" s="52"/>
      <c r="H51" s="52"/>
      <c r="I51" s="52"/>
      <c r="J51" s="52"/>
      <c r="K51" s="52"/>
      <c r="L51" s="52"/>
      <c r="M51" s="52"/>
      <c r="N51" s="56" t="str">
        <f>IF(COUNTA(A51:M51)=0,"",IF(A51="","Add ID; ","")&amp;IF(AND(A51&lt;&gt;"",COUNTIF(AMLChangeTable[Event ID],A51)&gt;1),"Duplicate ID; ","")&amp;IF(B51="","Add claim link; ",IF(COUNTIF(ClaimsTable[Claim ID],B51)=0,"Unknown claim; ",""))&amp;IF(C51="","Identify component; ","")&amp;IF(D51="","Set event type; ","")&amp;IF(E51="","Record date; ","")&amp;IF(F51="","Describe event; ","")&amp;IF(H51="","Assess impact; ","")&amp;IF(K51="","Assign owner; ","")&amp;IF(L51="","Assess reassessment need; ","")&amp;IF(M51="","Set status; ","")&amp;IF(AND(I51&lt;&gt;"",COUNTIF(EvidenceTable[Evidence ID],I51)=0),"Unknown evidence; ","")&amp;IF(AND(I51&lt;&gt;"",COUNTIFS(EvidenceTable[Evidence ID],I51,EvidenceTable[Claim ID],B51)=0),"Evidence not linked to claim; ","")&amp;IF(AND(J51&lt;&gt;"",COUNTIF(FindingsTable[Finding ID],J51)=0),"Unknown finding; ","")&amp;IF(G51="","Define affected scope; ","")&amp;IF(AND(J51&lt;&gt;"",COUNTIF(FindingsTable[Finding ID],J51)&gt;0,COUNTIFS(FindingsTable[Finding ID],J51,FindingsTable[Claim ID],B51)=0),"Finding not linked to claim; ","")&amp;IF(AND(OR(M51="Resolved",M51="Closed"),L51="Under review"),"Complete reassessment assessment; ",""))</f>
      </c>
    </row>
    <row r="52" ht="66" customHeight="1">
      <c r="A52" s="52"/>
      <c r="B52" s="52"/>
      <c r="C52" s="52"/>
      <c r="D52" s="52"/>
      <c r="E52" s="60"/>
      <c r="F52" s="52"/>
      <c r="G52" s="52"/>
      <c r="H52" s="52"/>
      <c r="I52" s="52"/>
      <c r="J52" s="52"/>
      <c r="K52" s="52"/>
      <c r="L52" s="52"/>
      <c r="M52" s="52"/>
      <c r="N52" s="56" t="str">
        <f>IF(COUNTA(A52:M52)=0,"",IF(A52="","Add ID; ","")&amp;IF(AND(A52&lt;&gt;"",COUNTIF(AMLChangeTable[Event ID],A52)&gt;1),"Duplicate ID; ","")&amp;IF(B52="","Add claim link; ",IF(COUNTIF(ClaimsTable[Claim ID],B52)=0,"Unknown claim; ",""))&amp;IF(C52="","Identify component; ","")&amp;IF(D52="","Set event type; ","")&amp;IF(E52="","Record date; ","")&amp;IF(F52="","Describe event; ","")&amp;IF(H52="","Assess impact; ","")&amp;IF(K52="","Assign owner; ","")&amp;IF(L52="","Assess reassessment need; ","")&amp;IF(M52="","Set status; ","")&amp;IF(AND(I52&lt;&gt;"",COUNTIF(EvidenceTable[Evidence ID],I52)=0),"Unknown evidence; ","")&amp;IF(AND(I52&lt;&gt;"",COUNTIFS(EvidenceTable[Evidence ID],I52,EvidenceTable[Claim ID],B52)=0),"Evidence not linked to claim; ","")&amp;IF(AND(J52&lt;&gt;"",COUNTIF(FindingsTable[Finding ID],J52)=0),"Unknown finding; ","")&amp;IF(G52="","Define affected scope; ","")&amp;IF(AND(J52&lt;&gt;"",COUNTIF(FindingsTable[Finding ID],J52)&gt;0,COUNTIFS(FindingsTable[Finding ID],J52,FindingsTable[Claim ID],B52)=0),"Finding not linked to claim; ","")&amp;IF(AND(OR(M52="Resolved",M52="Closed"),L52="Under review"),"Complete reassessment assessment; ",""))</f>
      </c>
    </row>
    <row r="53" ht="66" customHeight="1">
      <c r="A53" s="52"/>
      <c r="B53" s="52"/>
      <c r="C53" s="52"/>
      <c r="D53" s="52"/>
      <c r="E53" s="60"/>
      <c r="F53" s="52"/>
      <c r="G53" s="52"/>
      <c r="H53" s="52"/>
      <c r="I53" s="52"/>
      <c r="J53" s="52"/>
      <c r="K53" s="52"/>
      <c r="L53" s="52"/>
      <c r="M53" s="52"/>
      <c r="N53" s="56" t="str">
        <f>IF(COUNTA(A53:M53)=0,"",IF(A53="","Add ID; ","")&amp;IF(AND(A53&lt;&gt;"",COUNTIF(AMLChangeTable[Event ID],A53)&gt;1),"Duplicate ID; ","")&amp;IF(B53="","Add claim link; ",IF(COUNTIF(ClaimsTable[Claim ID],B53)=0,"Unknown claim; ",""))&amp;IF(C53="","Identify component; ","")&amp;IF(D53="","Set event type; ","")&amp;IF(E53="","Record date; ","")&amp;IF(F53="","Describe event; ","")&amp;IF(H53="","Assess impact; ","")&amp;IF(K53="","Assign owner; ","")&amp;IF(L53="","Assess reassessment need; ","")&amp;IF(M53="","Set status; ","")&amp;IF(AND(I53&lt;&gt;"",COUNTIF(EvidenceTable[Evidence ID],I53)=0),"Unknown evidence; ","")&amp;IF(AND(I53&lt;&gt;"",COUNTIFS(EvidenceTable[Evidence ID],I53,EvidenceTable[Claim ID],B53)=0),"Evidence not linked to claim; ","")&amp;IF(AND(J53&lt;&gt;"",COUNTIF(FindingsTable[Finding ID],J53)=0),"Unknown finding; ","")&amp;IF(G53="","Define affected scope; ","")&amp;IF(AND(J53&lt;&gt;"",COUNTIF(FindingsTable[Finding ID],J53)&gt;0,COUNTIFS(FindingsTable[Finding ID],J53,FindingsTable[Claim ID],B53)=0),"Finding not linked to claim; ","")&amp;IF(AND(OR(M53="Resolved",M53="Closed"),L53="Under review"),"Complete reassessment assessment; ",""))</f>
      </c>
    </row>
    <row r="54" ht="66" customHeight="1">
      <c r="A54" s="52"/>
      <c r="B54" s="52"/>
      <c r="C54" s="52"/>
      <c r="D54" s="52"/>
      <c r="E54" s="60"/>
      <c r="F54" s="52"/>
      <c r="G54" s="52"/>
      <c r="H54" s="52"/>
      <c r="I54" s="52"/>
      <c r="J54" s="52"/>
      <c r="K54" s="52"/>
      <c r="L54" s="52"/>
      <c r="M54" s="52"/>
      <c r="N54" s="56" t="str">
        <f>IF(COUNTA(A54:M54)=0,"",IF(A54="","Add ID; ","")&amp;IF(AND(A54&lt;&gt;"",COUNTIF(AMLChangeTable[Event ID],A54)&gt;1),"Duplicate ID; ","")&amp;IF(B54="","Add claim link; ",IF(COUNTIF(ClaimsTable[Claim ID],B54)=0,"Unknown claim; ",""))&amp;IF(C54="","Identify component; ","")&amp;IF(D54="","Set event type; ","")&amp;IF(E54="","Record date; ","")&amp;IF(F54="","Describe event; ","")&amp;IF(H54="","Assess impact; ","")&amp;IF(K54="","Assign owner; ","")&amp;IF(L54="","Assess reassessment need; ","")&amp;IF(M54="","Set status; ","")&amp;IF(AND(I54&lt;&gt;"",COUNTIF(EvidenceTable[Evidence ID],I54)=0),"Unknown evidence; ","")&amp;IF(AND(I54&lt;&gt;"",COUNTIFS(EvidenceTable[Evidence ID],I54,EvidenceTable[Claim ID],B54)=0),"Evidence not linked to claim; ","")&amp;IF(AND(J54&lt;&gt;"",COUNTIF(FindingsTable[Finding ID],J54)=0),"Unknown finding; ","")&amp;IF(G54="","Define affected scope; ","")&amp;IF(AND(J54&lt;&gt;"",COUNTIF(FindingsTable[Finding ID],J54)&gt;0,COUNTIFS(FindingsTable[Finding ID],J54,FindingsTable[Claim ID],B54)=0),"Finding not linked to claim; ","")&amp;IF(AND(OR(M54="Resolved",M54="Closed"),L54="Under review"),"Complete reassessment assessment; ",""))</f>
      </c>
    </row>
    <row r="55" ht="66" customHeight="1">
      <c r="A55" s="52"/>
      <c r="B55" s="52"/>
      <c r="C55" s="52"/>
      <c r="D55" s="52"/>
      <c r="E55" s="60"/>
      <c r="F55" s="52"/>
      <c r="G55" s="52"/>
      <c r="H55" s="52"/>
      <c r="I55" s="52"/>
      <c r="J55" s="52"/>
      <c r="K55" s="52"/>
      <c r="L55" s="52"/>
      <c r="M55" s="52"/>
      <c r="N55" s="56" t="str">
        <f>IF(COUNTA(A55:M55)=0,"",IF(A55="","Add ID; ","")&amp;IF(AND(A55&lt;&gt;"",COUNTIF(AMLChangeTable[Event ID],A55)&gt;1),"Duplicate ID; ","")&amp;IF(B55="","Add claim link; ",IF(COUNTIF(ClaimsTable[Claim ID],B55)=0,"Unknown claim; ",""))&amp;IF(C55="","Identify component; ","")&amp;IF(D55="","Set event type; ","")&amp;IF(E55="","Record date; ","")&amp;IF(F55="","Describe event; ","")&amp;IF(H55="","Assess impact; ","")&amp;IF(K55="","Assign owner; ","")&amp;IF(L55="","Assess reassessment need; ","")&amp;IF(M55="","Set status; ","")&amp;IF(AND(I55&lt;&gt;"",COUNTIF(EvidenceTable[Evidence ID],I55)=0),"Unknown evidence; ","")&amp;IF(AND(I55&lt;&gt;"",COUNTIFS(EvidenceTable[Evidence ID],I55,EvidenceTable[Claim ID],B55)=0),"Evidence not linked to claim; ","")&amp;IF(AND(J55&lt;&gt;"",COUNTIF(FindingsTable[Finding ID],J55)=0),"Unknown finding; ","")&amp;IF(G55="","Define affected scope; ","")&amp;IF(AND(J55&lt;&gt;"",COUNTIF(FindingsTable[Finding ID],J55)&gt;0,COUNTIFS(FindingsTable[Finding ID],J55,FindingsTable[Claim ID],B55)=0),"Finding not linked to claim; ","")&amp;IF(AND(OR(M55="Resolved",M55="Closed"),L55="Under review"),"Complete reassessment assessment; ",""))</f>
      </c>
    </row>
    <row r="56" ht="66" customHeight="1">
      <c r="A56" s="52"/>
      <c r="B56" s="52"/>
      <c r="C56" s="52"/>
      <c r="D56" s="52"/>
      <c r="E56" s="60"/>
      <c r="F56" s="52"/>
      <c r="G56" s="52"/>
      <c r="H56" s="52"/>
      <c r="I56" s="52"/>
      <c r="J56" s="52"/>
      <c r="K56" s="52"/>
      <c r="L56" s="52"/>
      <c r="M56" s="52"/>
      <c r="N56" s="56" t="str">
        <f>IF(COUNTA(A56:M56)=0,"",IF(A56="","Add ID; ","")&amp;IF(AND(A56&lt;&gt;"",COUNTIF(AMLChangeTable[Event ID],A56)&gt;1),"Duplicate ID; ","")&amp;IF(B56="","Add claim link; ",IF(COUNTIF(ClaimsTable[Claim ID],B56)=0,"Unknown claim; ",""))&amp;IF(C56="","Identify component; ","")&amp;IF(D56="","Set event type; ","")&amp;IF(E56="","Record date; ","")&amp;IF(F56="","Describe event; ","")&amp;IF(H56="","Assess impact; ","")&amp;IF(K56="","Assign owner; ","")&amp;IF(L56="","Assess reassessment need; ","")&amp;IF(M56="","Set status; ","")&amp;IF(AND(I56&lt;&gt;"",COUNTIF(EvidenceTable[Evidence ID],I56)=0),"Unknown evidence; ","")&amp;IF(AND(I56&lt;&gt;"",COUNTIFS(EvidenceTable[Evidence ID],I56,EvidenceTable[Claim ID],B56)=0),"Evidence not linked to claim; ","")&amp;IF(AND(J56&lt;&gt;"",COUNTIF(FindingsTable[Finding ID],J56)=0),"Unknown finding; ","")&amp;IF(G56="","Define affected scope; ","")&amp;IF(AND(J56&lt;&gt;"",COUNTIF(FindingsTable[Finding ID],J56)&gt;0,COUNTIFS(FindingsTable[Finding ID],J56,FindingsTable[Claim ID],B56)=0),"Finding not linked to claim; ","")&amp;IF(AND(OR(M56="Resolved",M56="Closed"),L56="Under review"),"Complete reassessment assessment; ",""))</f>
      </c>
    </row>
    <row r="57" ht="66" customHeight="1">
      <c r="A57" s="52"/>
      <c r="B57" s="52"/>
      <c r="C57" s="52"/>
      <c r="D57" s="52"/>
      <c r="E57" s="60"/>
      <c r="F57" s="52"/>
      <c r="G57" s="52"/>
      <c r="H57" s="52"/>
      <c r="I57" s="52"/>
      <c r="J57" s="52"/>
      <c r="K57" s="52"/>
      <c r="L57" s="52"/>
      <c r="M57" s="52"/>
      <c r="N57" s="56" t="str">
        <f>IF(COUNTA(A57:M57)=0,"",IF(A57="","Add ID; ","")&amp;IF(AND(A57&lt;&gt;"",COUNTIF(AMLChangeTable[Event ID],A57)&gt;1),"Duplicate ID; ","")&amp;IF(B57="","Add claim link; ",IF(COUNTIF(ClaimsTable[Claim ID],B57)=0,"Unknown claim; ",""))&amp;IF(C57="","Identify component; ","")&amp;IF(D57="","Set event type; ","")&amp;IF(E57="","Record date; ","")&amp;IF(F57="","Describe event; ","")&amp;IF(H57="","Assess impact; ","")&amp;IF(K57="","Assign owner; ","")&amp;IF(L57="","Assess reassessment need; ","")&amp;IF(M57="","Set status; ","")&amp;IF(AND(I57&lt;&gt;"",COUNTIF(EvidenceTable[Evidence ID],I57)=0),"Unknown evidence; ","")&amp;IF(AND(I57&lt;&gt;"",COUNTIFS(EvidenceTable[Evidence ID],I57,EvidenceTable[Claim ID],B57)=0),"Evidence not linked to claim; ","")&amp;IF(AND(J57&lt;&gt;"",COUNTIF(FindingsTable[Finding ID],J57)=0),"Unknown finding; ","")&amp;IF(G57="","Define affected scope; ","")&amp;IF(AND(J57&lt;&gt;"",COUNTIF(FindingsTable[Finding ID],J57)&gt;0,COUNTIFS(FindingsTable[Finding ID],J57,FindingsTable[Claim ID],B57)=0),"Finding not linked to claim; ","")&amp;IF(AND(OR(M57="Resolved",M57="Closed"),L57="Under review"),"Complete reassessment assessment; ",""))</f>
      </c>
    </row>
    <row r="58" ht="66" customHeight="1">
      <c r="A58" s="52"/>
      <c r="B58" s="52"/>
      <c r="C58" s="52"/>
      <c r="D58" s="52"/>
      <c r="E58" s="60"/>
      <c r="F58" s="52"/>
      <c r="G58" s="52"/>
      <c r="H58" s="52"/>
      <c r="I58" s="52"/>
      <c r="J58" s="52"/>
      <c r="K58" s="52"/>
      <c r="L58" s="52"/>
      <c r="M58" s="52"/>
      <c r="N58" s="56" t="str">
        <f>IF(COUNTA(A58:M58)=0,"",IF(A58="","Add ID; ","")&amp;IF(AND(A58&lt;&gt;"",COUNTIF(AMLChangeTable[Event ID],A58)&gt;1),"Duplicate ID; ","")&amp;IF(B58="","Add claim link; ",IF(COUNTIF(ClaimsTable[Claim ID],B58)=0,"Unknown claim; ",""))&amp;IF(C58="","Identify component; ","")&amp;IF(D58="","Set event type; ","")&amp;IF(E58="","Record date; ","")&amp;IF(F58="","Describe event; ","")&amp;IF(H58="","Assess impact; ","")&amp;IF(K58="","Assign owner; ","")&amp;IF(L58="","Assess reassessment need; ","")&amp;IF(M58="","Set status; ","")&amp;IF(AND(I58&lt;&gt;"",COUNTIF(EvidenceTable[Evidence ID],I58)=0),"Unknown evidence; ","")&amp;IF(AND(I58&lt;&gt;"",COUNTIFS(EvidenceTable[Evidence ID],I58,EvidenceTable[Claim ID],B58)=0),"Evidence not linked to claim; ","")&amp;IF(AND(J58&lt;&gt;"",COUNTIF(FindingsTable[Finding ID],J58)=0),"Unknown finding; ","")&amp;IF(G58="","Define affected scope; ","")&amp;IF(AND(J58&lt;&gt;"",COUNTIF(FindingsTable[Finding ID],J58)&gt;0,COUNTIFS(FindingsTable[Finding ID],J58,FindingsTable[Claim ID],B58)=0),"Finding not linked to claim; ","")&amp;IF(AND(OR(M58="Resolved",M58="Closed"),L58="Under review"),"Complete reassessment assessment; ",""))</f>
      </c>
    </row>
    <row r="59" ht="66" customHeight="1">
      <c r="A59" s="52"/>
      <c r="B59" s="52"/>
      <c r="C59" s="52"/>
      <c r="D59" s="52"/>
      <c r="E59" s="60"/>
      <c r="F59" s="52"/>
      <c r="G59" s="52"/>
      <c r="H59" s="52"/>
      <c r="I59" s="52"/>
      <c r="J59" s="52"/>
      <c r="K59" s="52"/>
      <c r="L59" s="52"/>
      <c r="M59" s="52"/>
      <c r="N59" s="56" t="str">
        <f>IF(COUNTA(A59:M59)=0,"",IF(A59="","Add ID; ","")&amp;IF(AND(A59&lt;&gt;"",COUNTIF(AMLChangeTable[Event ID],A59)&gt;1),"Duplicate ID; ","")&amp;IF(B59="","Add claim link; ",IF(COUNTIF(ClaimsTable[Claim ID],B59)=0,"Unknown claim; ",""))&amp;IF(C59="","Identify component; ","")&amp;IF(D59="","Set event type; ","")&amp;IF(E59="","Record date; ","")&amp;IF(F59="","Describe event; ","")&amp;IF(H59="","Assess impact; ","")&amp;IF(K59="","Assign owner; ","")&amp;IF(L59="","Assess reassessment need; ","")&amp;IF(M59="","Set status; ","")&amp;IF(AND(I59&lt;&gt;"",COUNTIF(EvidenceTable[Evidence ID],I59)=0),"Unknown evidence; ","")&amp;IF(AND(I59&lt;&gt;"",COUNTIFS(EvidenceTable[Evidence ID],I59,EvidenceTable[Claim ID],B59)=0),"Evidence not linked to claim; ","")&amp;IF(AND(J59&lt;&gt;"",COUNTIF(FindingsTable[Finding ID],J59)=0),"Unknown finding; ","")&amp;IF(G59="","Define affected scope; ","")&amp;IF(AND(J59&lt;&gt;"",COUNTIF(FindingsTable[Finding ID],J59)&gt;0,COUNTIFS(FindingsTable[Finding ID],J59,FindingsTable[Claim ID],B59)=0),"Finding not linked to claim; ","")&amp;IF(AND(OR(M59="Resolved",M59="Closed"),L59="Under review"),"Complete reassessment assessment; ",""))</f>
      </c>
    </row>
    <row r="60" ht="66" customHeight="1">
      <c r="A60" s="52"/>
      <c r="B60" s="52"/>
      <c r="C60" s="52"/>
      <c r="D60" s="52"/>
      <c r="E60" s="60"/>
      <c r="F60" s="52"/>
      <c r="G60" s="52"/>
      <c r="H60" s="52"/>
      <c r="I60" s="52"/>
      <c r="J60" s="52"/>
      <c r="K60" s="52"/>
      <c r="L60" s="52"/>
      <c r="M60" s="52"/>
      <c r="N60" s="56" t="str">
        <f>IF(COUNTA(A60:M60)=0,"",IF(A60="","Add ID; ","")&amp;IF(AND(A60&lt;&gt;"",COUNTIF(AMLChangeTable[Event ID],A60)&gt;1),"Duplicate ID; ","")&amp;IF(B60="","Add claim link; ",IF(COUNTIF(ClaimsTable[Claim ID],B60)=0,"Unknown claim; ",""))&amp;IF(C60="","Identify component; ","")&amp;IF(D60="","Set event type; ","")&amp;IF(E60="","Record date; ","")&amp;IF(F60="","Describe event; ","")&amp;IF(H60="","Assess impact; ","")&amp;IF(K60="","Assign owner; ","")&amp;IF(L60="","Assess reassessment need; ","")&amp;IF(M60="","Set status; ","")&amp;IF(AND(I60&lt;&gt;"",COUNTIF(EvidenceTable[Evidence ID],I60)=0),"Unknown evidence; ","")&amp;IF(AND(I60&lt;&gt;"",COUNTIFS(EvidenceTable[Evidence ID],I60,EvidenceTable[Claim ID],B60)=0),"Evidence not linked to claim; ","")&amp;IF(AND(J60&lt;&gt;"",COUNTIF(FindingsTable[Finding ID],J60)=0),"Unknown finding; ","")&amp;IF(G60="","Define affected scope; ","")&amp;IF(AND(J60&lt;&gt;"",COUNTIF(FindingsTable[Finding ID],J60)&gt;0,COUNTIFS(FindingsTable[Finding ID],J60,FindingsTable[Claim ID],B60)=0),"Finding not linked to claim; ","")&amp;IF(AND(OR(M60="Resolved",M60="Closed"),L60="Under review"),"Complete reassessment assessment; ",""))</f>
      </c>
    </row>
    <row r="61" ht="66" customHeight="1">
      <c r="A61" s="52"/>
      <c r="B61" s="52"/>
      <c r="C61" s="52"/>
      <c r="D61" s="52"/>
      <c r="E61" s="60"/>
      <c r="F61" s="52"/>
      <c r="G61" s="52"/>
      <c r="H61" s="52"/>
      <c r="I61" s="52"/>
      <c r="J61" s="52"/>
      <c r="K61" s="52"/>
      <c r="L61" s="52"/>
      <c r="M61" s="52"/>
      <c r="N61" s="56" t="str">
        <f>IF(COUNTA(A61:M61)=0,"",IF(A61="","Add ID; ","")&amp;IF(AND(A61&lt;&gt;"",COUNTIF(AMLChangeTable[Event ID],A61)&gt;1),"Duplicate ID; ","")&amp;IF(B61="","Add claim link; ",IF(COUNTIF(ClaimsTable[Claim ID],B61)=0,"Unknown claim; ",""))&amp;IF(C61="","Identify component; ","")&amp;IF(D61="","Set event type; ","")&amp;IF(E61="","Record date; ","")&amp;IF(F61="","Describe event; ","")&amp;IF(H61="","Assess impact; ","")&amp;IF(K61="","Assign owner; ","")&amp;IF(L61="","Assess reassessment need; ","")&amp;IF(M61="","Set status; ","")&amp;IF(AND(I61&lt;&gt;"",COUNTIF(EvidenceTable[Evidence ID],I61)=0),"Unknown evidence; ","")&amp;IF(AND(I61&lt;&gt;"",COUNTIFS(EvidenceTable[Evidence ID],I61,EvidenceTable[Claim ID],B61)=0),"Evidence not linked to claim; ","")&amp;IF(AND(J61&lt;&gt;"",COUNTIF(FindingsTable[Finding ID],J61)=0),"Unknown finding; ","")&amp;IF(G61="","Define affected scope; ","")&amp;IF(AND(J61&lt;&gt;"",COUNTIF(FindingsTable[Finding ID],J61)&gt;0,COUNTIFS(FindingsTable[Finding ID],J61,FindingsTable[Claim ID],B61)=0),"Finding not linked to claim; ","")&amp;IF(AND(OR(M61="Resolved",M61="Closed"),L61="Under review"),"Complete reassessment assessment; ",""))</f>
      </c>
    </row>
    <row r="62" ht="66" customHeight="1">
      <c r="A62" s="52"/>
      <c r="B62" s="52"/>
      <c r="C62" s="52"/>
      <c r="D62" s="52"/>
      <c r="E62" s="60"/>
      <c r="F62" s="52"/>
      <c r="G62" s="52"/>
      <c r="H62" s="52"/>
      <c r="I62" s="52"/>
      <c r="J62" s="52"/>
      <c r="K62" s="52"/>
      <c r="L62" s="52"/>
      <c r="M62" s="52"/>
      <c r="N62" s="56" t="str">
        <f>IF(COUNTA(A62:M62)=0,"",IF(A62="","Add ID; ","")&amp;IF(AND(A62&lt;&gt;"",COUNTIF(AMLChangeTable[Event ID],A62)&gt;1),"Duplicate ID; ","")&amp;IF(B62="","Add claim link; ",IF(COUNTIF(ClaimsTable[Claim ID],B62)=0,"Unknown claim; ",""))&amp;IF(C62="","Identify component; ","")&amp;IF(D62="","Set event type; ","")&amp;IF(E62="","Record date; ","")&amp;IF(F62="","Describe event; ","")&amp;IF(H62="","Assess impact; ","")&amp;IF(K62="","Assign owner; ","")&amp;IF(L62="","Assess reassessment need; ","")&amp;IF(M62="","Set status; ","")&amp;IF(AND(I62&lt;&gt;"",COUNTIF(EvidenceTable[Evidence ID],I62)=0),"Unknown evidence; ","")&amp;IF(AND(I62&lt;&gt;"",COUNTIFS(EvidenceTable[Evidence ID],I62,EvidenceTable[Claim ID],B62)=0),"Evidence not linked to claim; ","")&amp;IF(AND(J62&lt;&gt;"",COUNTIF(FindingsTable[Finding ID],J62)=0),"Unknown finding; ","")&amp;IF(G62="","Define affected scope; ","")&amp;IF(AND(J62&lt;&gt;"",COUNTIF(FindingsTable[Finding ID],J62)&gt;0,COUNTIFS(FindingsTable[Finding ID],J62,FindingsTable[Claim ID],B62)=0),"Finding not linked to claim; ","")&amp;IF(AND(OR(M62="Resolved",M62="Closed"),L62="Under review"),"Complete reassessment assessment; ",""))</f>
      </c>
    </row>
    <row r="63" ht="66" customHeight="1">
      <c r="A63" s="52"/>
      <c r="B63" s="52"/>
      <c r="C63" s="52"/>
      <c r="D63" s="52"/>
      <c r="E63" s="60"/>
      <c r="F63" s="52"/>
      <c r="G63" s="52"/>
      <c r="H63" s="52"/>
      <c r="I63" s="52"/>
      <c r="J63" s="52"/>
      <c r="K63" s="52"/>
      <c r="L63" s="52"/>
      <c r="M63" s="52"/>
      <c r="N63" s="56" t="str">
        <f>IF(COUNTA(A63:M63)=0,"",IF(A63="","Add ID; ","")&amp;IF(AND(A63&lt;&gt;"",COUNTIF(AMLChangeTable[Event ID],A63)&gt;1),"Duplicate ID; ","")&amp;IF(B63="","Add claim link; ",IF(COUNTIF(ClaimsTable[Claim ID],B63)=0,"Unknown claim; ",""))&amp;IF(C63="","Identify component; ","")&amp;IF(D63="","Set event type; ","")&amp;IF(E63="","Record date; ","")&amp;IF(F63="","Describe event; ","")&amp;IF(H63="","Assess impact; ","")&amp;IF(K63="","Assign owner; ","")&amp;IF(L63="","Assess reassessment need; ","")&amp;IF(M63="","Set status; ","")&amp;IF(AND(I63&lt;&gt;"",COUNTIF(EvidenceTable[Evidence ID],I63)=0),"Unknown evidence; ","")&amp;IF(AND(I63&lt;&gt;"",COUNTIFS(EvidenceTable[Evidence ID],I63,EvidenceTable[Claim ID],B63)=0),"Evidence not linked to claim; ","")&amp;IF(AND(J63&lt;&gt;"",COUNTIF(FindingsTable[Finding ID],J63)=0),"Unknown finding; ","")&amp;IF(G63="","Define affected scope; ","")&amp;IF(AND(J63&lt;&gt;"",COUNTIF(FindingsTable[Finding ID],J63)&gt;0,COUNTIFS(FindingsTable[Finding ID],J63,FindingsTable[Claim ID],B63)=0),"Finding not linked to claim; ","")&amp;IF(AND(OR(M63="Resolved",M63="Closed"),L63="Under review"),"Complete reassessment assessment; ",""))</f>
      </c>
    </row>
    <row r="64" ht="66" customHeight="1">
      <c r="A64" s="52"/>
      <c r="B64" s="52"/>
      <c r="C64" s="52"/>
      <c r="D64" s="52"/>
      <c r="E64" s="60"/>
      <c r="F64" s="52"/>
      <c r="G64" s="52"/>
      <c r="H64" s="52"/>
      <c r="I64" s="52"/>
      <c r="J64" s="52"/>
      <c r="K64" s="52"/>
      <c r="L64" s="52"/>
      <c r="M64" s="52"/>
      <c r="N64" s="56" t="str">
        <f>IF(COUNTA(A64:M64)=0,"",IF(A64="","Add ID; ","")&amp;IF(AND(A64&lt;&gt;"",COUNTIF(AMLChangeTable[Event ID],A64)&gt;1),"Duplicate ID; ","")&amp;IF(B64="","Add claim link; ",IF(COUNTIF(ClaimsTable[Claim ID],B64)=0,"Unknown claim; ",""))&amp;IF(C64="","Identify component; ","")&amp;IF(D64="","Set event type; ","")&amp;IF(E64="","Record date; ","")&amp;IF(F64="","Describe event; ","")&amp;IF(H64="","Assess impact; ","")&amp;IF(K64="","Assign owner; ","")&amp;IF(L64="","Assess reassessment need; ","")&amp;IF(M64="","Set status; ","")&amp;IF(AND(I64&lt;&gt;"",COUNTIF(EvidenceTable[Evidence ID],I64)=0),"Unknown evidence; ","")&amp;IF(AND(I64&lt;&gt;"",COUNTIFS(EvidenceTable[Evidence ID],I64,EvidenceTable[Claim ID],B64)=0),"Evidence not linked to claim; ","")&amp;IF(AND(J64&lt;&gt;"",COUNTIF(FindingsTable[Finding ID],J64)=0),"Unknown finding; ","")&amp;IF(G64="","Define affected scope; ","")&amp;IF(AND(J64&lt;&gt;"",COUNTIF(FindingsTable[Finding ID],J64)&gt;0,COUNTIFS(FindingsTable[Finding ID],J64,FindingsTable[Claim ID],B64)=0),"Finding not linked to claim; ","")&amp;IF(AND(OR(M64="Resolved",M64="Closed"),L64="Under review"),"Complete reassessment assessment; ",""))</f>
      </c>
    </row>
    <row r="65" ht="66" customHeight="1">
      <c r="A65" s="52"/>
      <c r="B65" s="52"/>
      <c r="C65" s="52"/>
      <c r="D65" s="52"/>
      <c r="E65" s="60"/>
      <c r="F65" s="52"/>
      <c r="G65" s="52"/>
      <c r="H65" s="52"/>
      <c r="I65" s="52"/>
      <c r="J65" s="52"/>
      <c r="K65" s="52"/>
      <c r="L65" s="52"/>
      <c r="M65" s="52"/>
      <c r="N65" s="56" t="str">
        <f>IF(COUNTA(A65:M65)=0,"",IF(A65="","Add ID; ","")&amp;IF(AND(A65&lt;&gt;"",COUNTIF(AMLChangeTable[Event ID],A65)&gt;1),"Duplicate ID; ","")&amp;IF(B65="","Add claim link; ",IF(COUNTIF(ClaimsTable[Claim ID],B65)=0,"Unknown claim; ",""))&amp;IF(C65="","Identify component; ","")&amp;IF(D65="","Set event type; ","")&amp;IF(E65="","Record date; ","")&amp;IF(F65="","Describe event; ","")&amp;IF(H65="","Assess impact; ","")&amp;IF(K65="","Assign owner; ","")&amp;IF(L65="","Assess reassessment need; ","")&amp;IF(M65="","Set status; ","")&amp;IF(AND(I65&lt;&gt;"",COUNTIF(EvidenceTable[Evidence ID],I65)=0),"Unknown evidence; ","")&amp;IF(AND(I65&lt;&gt;"",COUNTIFS(EvidenceTable[Evidence ID],I65,EvidenceTable[Claim ID],B65)=0),"Evidence not linked to claim; ","")&amp;IF(AND(J65&lt;&gt;"",COUNTIF(FindingsTable[Finding ID],J65)=0),"Unknown finding; ","")&amp;IF(G65="","Define affected scope; ","")&amp;IF(AND(J65&lt;&gt;"",COUNTIF(FindingsTable[Finding ID],J65)&gt;0,COUNTIFS(FindingsTable[Finding ID],J65,FindingsTable[Claim ID],B65)=0),"Finding not linked to claim; ","")&amp;IF(AND(OR(M65="Resolved",M65="Closed"),L65="Under review"),"Complete reassessment assessment; ",""))</f>
      </c>
    </row>
    <row r="66" ht="66" customHeight="1">
      <c r="A66" s="52"/>
      <c r="B66" s="52"/>
      <c r="C66" s="52"/>
      <c r="D66" s="52"/>
      <c r="E66" s="60"/>
      <c r="F66" s="52"/>
      <c r="G66" s="52"/>
      <c r="H66" s="52"/>
      <c r="I66" s="52"/>
      <c r="J66" s="52"/>
      <c r="K66" s="52"/>
      <c r="L66" s="52"/>
      <c r="M66" s="52"/>
      <c r="N66" s="56" t="str">
        <f>IF(COUNTA(A66:M66)=0,"",IF(A66="","Add ID; ","")&amp;IF(AND(A66&lt;&gt;"",COUNTIF(AMLChangeTable[Event ID],A66)&gt;1),"Duplicate ID; ","")&amp;IF(B66="","Add claim link; ",IF(COUNTIF(ClaimsTable[Claim ID],B66)=0,"Unknown claim; ",""))&amp;IF(C66="","Identify component; ","")&amp;IF(D66="","Set event type; ","")&amp;IF(E66="","Record date; ","")&amp;IF(F66="","Describe event; ","")&amp;IF(H66="","Assess impact; ","")&amp;IF(K66="","Assign owner; ","")&amp;IF(L66="","Assess reassessment need; ","")&amp;IF(M66="","Set status; ","")&amp;IF(AND(I66&lt;&gt;"",COUNTIF(EvidenceTable[Evidence ID],I66)=0),"Unknown evidence; ","")&amp;IF(AND(I66&lt;&gt;"",COUNTIFS(EvidenceTable[Evidence ID],I66,EvidenceTable[Claim ID],B66)=0),"Evidence not linked to claim; ","")&amp;IF(AND(J66&lt;&gt;"",COUNTIF(FindingsTable[Finding ID],J66)=0),"Unknown finding; ","")&amp;IF(G66="","Define affected scope; ","")&amp;IF(AND(J66&lt;&gt;"",COUNTIF(FindingsTable[Finding ID],J66)&gt;0,COUNTIFS(FindingsTable[Finding ID],J66,FindingsTable[Claim ID],B66)=0),"Finding not linked to claim; ","")&amp;IF(AND(OR(M66="Resolved",M66="Closed"),L66="Under review"),"Complete reassessment assessment; ",""))</f>
      </c>
    </row>
    <row r="67" ht="66" customHeight="1">
      <c r="A67" s="52"/>
      <c r="B67" s="52"/>
      <c r="C67" s="52"/>
      <c r="D67" s="52"/>
      <c r="E67" s="60"/>
      <c r="F67" s="52"/>
      <c r="G67" s="52"/>
      <c r="H67" s="52"/>
      <c r="I67" s="52"/>
      <c r="J67" s="52"/>
      <c r="K67" s="52"/>
      <c r="L67" s="52"/>
      <c r="M67" s="52"/>
      <c r="N67" s="56" t="str">
        <f>IF(COUNTA(A67:M67)=0,"",IF(A67="","Add ID; ","")&amp;IF(AND(A67&lt;&gt;"",COUNTIF(AMLChangeTable[Event ID],A67)&gt;1),"Duplicate ID; ","")&amp;IF(B67="","Add claim link; ",IF(COUNTIF(ClaimsTable[Claim ID],B67)=0,"Unknown claim; ",""))&amp;IF(C67="","Identify component; ","")&amp;IF(D67="","Set event type; ","")&amp;IF(E67="","Record date; ","")&amp;IF(F67="","Describe event; ","")&amp;IF(H67="","Assess impact; ","")&amp;IF(K67="","Assign owner; ","")&amp;IF(L67="","Assess reassessment need; ","")&amp;IF(M67="","Set status; ","")&amp;IF(AND(I67&lt;&gt;"",COUNTIF(EvidenceTable[Evidence ID],I67)=0),"Unknown evidence; ","")&amp;IF(AND(I67&lt;&gt;"",COUNTIFS(EvidenceTable[Evidence ID],I67,EvidenceTable[Claim ID],B67)=0),"Evidence not linked to claim; ","")&amp;IF(AND(J67&lt;&gt;"",COUNTIF(FindingsTable[Finding ID],J67)=0),"Unknown finding; ","")&amp;IF(G67="","Define affected scope; ","")&amp;IF(AND(J67&lt;&gt;"",COUNTIF(FindingsTable[Finding ID],J67)&gt;0,COUNTIFS(FindingsTable[Finding ID],J67,FindingsTable[Claim ID],B67)=0),"Finding not linked to claim; ","")&amp;IF(AND(OR(M67="Resolved",M67="Closed"),L67="Under review"),"Complete reassessment assessment; ",""))</f>
      </c>
    </row>
    <row r="68" ht="66" customHeight="1">
      <c r="A68" s="52"/>
      <c r="B68" s="52"/>
      <c r="C68" s="52"/>
      <c r="D68" s="52"/>
      <c r="E68" s="60"/>
      <c r="F68" s="52"/>
      <c r="G68" s="52"/>
      <c r="H68" s="52"/>
      <c r="I68" s="52"/>
      <c r="J68" s="52"/>
      <c r="K68" s="52"/>
      <c r="L68" s="52"/>
      <c r="M68" s="52"/>
      <c r="N68" s="56" t="str">
        <f>IF(COUNTA(A68:M68)=0,"",IF(A68="","Add ID; ","")&amp;IF(AND(A68&lt;&gt;"",COUNTIF(AMLChangeTable[Event ID],A68)&gt;1),"Duplicate ID; ","")&amp;IF(B68="","Add claim link; ",IF(COUNTIF(ClaimsTable[Claim ID],B68)=0,"Unknown claim; ",""))&amp;IF(C68="","Identify component; ","")&amp;IF(D68="","Set event type; ","")&amp;IF(E68="","Record date; ","")&amp;IF(F68="","Describe event; ","")&amp;IF(H68="","Assess impact; ","")&amp;IF(K68="","Assign owner; ","")&amp;IF(L68="","Assess reassessment need; ","")&amp;IF(M68="","Set status; ","")&amp;IF(AND(I68&lt;&gt;"",COUNTIF(EvidenceTable[Evidence ID],I68)=0),"Unknown evidence; ","")&amp;IF(AND(I68&lt;&gt;"",COUNTIFS(EvidenceTable[Evidence ID],I68,EvidenceTable[Claim ID],B68)=0),"Evidence not linked to claim; ","")&amp;IF(AND(J68&lt;&gt;"",COUNTIF(FindingsTable[Finding ID],J68)=0),"Unknown finding; ","")&amp;IF(G68="","Define affected scope; ","")&amp;IF(AND(J68&lt;&gt;"",COUNTIF(FindingsTable[Finding ID],J68)&gt;0,COUNTIFS(FindingsTable[Finding ID],J68,FindingsTable[Claim ID],B68)=0),"Finding not linked to claim; ","")&amp;IF(AND(OR(M68="Resolved",M68="Closed"),L68="Under review"),"Complete reassessment assessment; ",""))</f>
      </c>
    </row>
    <row r="69" ht="66" customHeight="1">
      <c r="A69" s="52"/>
      <c r="B69" s="52"/>
      <c r="C69" s="52"/>
      <c r="D69" s="52"/>
      <c r="E69" s="60"/>
      <c r="F69" s="52"/>
      <c r="G69" s="52"/>
      <c r="H69" s="52"/>
      <c r="I69" s="52"/>
      <c r="J69" s="52"/>
      <c r="K69" s="52"/>
      <c r="L69" s="52"/>
      <c r="M69" s="52"/>
      <c r="N69" s="56" t="str">
        <f>IF(COUNTA(A69:M69)=0,"",IF(A69="","Add ID; ","")&amp;IF(AND(A69&lt;&gt;"",COUNTIF(AMLChangeTable[Event ID],A69)&gt;1),"Duplicate ID; ","")&amp;IF(B69="","Add claim link; ",IF(COUNTIF(ClaimsTable[Claim ID],B69)=0,"Unknown claim; ",""))&amp;IF(C69="","Identify component; ","")&amp;IF(D69="","Set event type; ","")&amp;IF(E69="","Record date; ","")&amp;IF(F69="","Describe event; ","")&amp;IF(H69="","Assess impact; ","")&amp;IF(K69="","Assign owner; ","")&amp;IF(L69="","Assess reassessment need; ","")&amp;IF(M69="","Set status; ","")&amp;IF(AND(I69&lt;&gt;"",COUNTIF(EvidenceTable[Evidence ID],I69)=0),"Unknown evidence; ","")&amp;IF(AND(I69&lt;&gt;"",COUNTIFS(EvidenceTable[Evidence ID],I69,EvidenceTable[Claim ID],B69)=0),"Evidence not linked to claim; ","")&amp;IF(AND(J69&lt;&gt;"",COUNTIF(FindingsTable[Finding ID],J69)=0),"Unknown finding; ","")&amp;IF(G69="","Define affected scope; ","")&amp;IF(AND(J69&lt;&gt;"",COUNTIF(FindingsTable[Finding ID],J69)&gt;0,COUNTIFS(FindingsTable[Finding ID],J69,FindingsTable[Claim ID],B69)=0),"Finding not linked to claim; ","")&amp;IF(AND(OR(M69="Resolved",M69="Closed"),L69="Under review"),"Complete reassessment assessment; ",""))</f>
      </c>
    </row>
    <row r="70" ht="66" customHeight="1">
      <c r="A70" s="52"/>
      <c r="B70" s="52"/>
      <c r="C70" s="52"/>
      <c r="D70" s="52"/>
      <c r="E70" s="60"/>
      <c r="F70" s="52"/>
      <c r="G70" s="52"/>
      <c r="H70" s="52"/>
      <c r="I70" s="52"/>
      <c r="J70" s="52"/>
      <c r="K70" s="52"/>
      <c r="L70" s="52"/>
      <c r="M70" s="52"/>
      <c r="N70" s="56" t="str">
        <f>IF(COUNTA(A70:M70)=0,"",IF(A70="","Add ID; ","")&amp;IF(AND(A70&lt;&gt;"",COUNTIF(AMLChangeTable[Event ID],A70)&gt;1),"Duplicate ID; ","")&amp;IF(B70="","Add claim link; ",IF(COUNTIF(ClaimsTable[Claim ID],B70)=0,"Unknown claim; ",""))&amp;IF(C70="","Identify component; ","")&amp;IF(D70="","Set event type; ","")&amp;IF(E70="","Record date; ","")&amp;IF(F70="","Describe event; ","")&amp;IF(H70="","Assess impact; ","")&amp;IF(K70="","Assign owner; ","")&amp;IF(L70="","Assess reassessment need; ","")&amp;IF(M70="","Set status; ","")&amp;IF(AND(I70&lt;&gt;"",COUNTIF(EvidenceTable[Evidence ID],I70)=0),"Unknown evidence; ","")&amp;IF(AND(I70&lt;&gt;"",COUNTIFS(EvidenceTable[Evidence ID],I70,EvidenceTable[Claim ID],B70)=0),"Evidence not linked to claim; ","")&amp;IF(AND(J70&lt;&gt;"",COUNTIF(FindingsTable[Finding ID],J70)=0),"Unknown finding; ","")&amp;IF(G70="","Define affected scope; ","")&amp;IF(AND(J70&lt;&gt;"",COUNTIF(FindingsTable[Finding ID],J70)&gt;0,COUNTIFS(FindingsTable[Finding ID],J70,FindingsTable[Claim ID],B70)=0),"Finding not linked to claim; ","")&amp;IF(AND(OR(M70="Resolved",M70="Closed"),L70="Under review"),"Complete reassessment assessment; ",""))</f>
      </c>
    </row>
    <row r="71" ht="66" customHeight="1">
      <c r="A71" s="52"/>
      <c r="B71" s="52"/>
      <c r="C71" s="52"/>
      <c r="D71" s="52"/>
      <c r="E71" s="60"/>
      <c r="F71" s="52"/>
      <c r="G71" s="52"/>
      <c r="H71" s="52"/>
      <c r="I71" s="52"/>
      <c r="J71" s="52"/>
      <c r="K71" s="52"/>
      <c r="L71" s="52"/>
      <c r="M71" s="52"/>
      <c r="N71" s="56" t="str">
        <f>IF(COUNTA(A71:M71)=0,"",IF(A71="","Add ID; ","")&amp;IF(AND(A71&lt;&gt;"",COUNTIF(AMLChangeTable[Event ID],A71)&gt;1),"Duplicate ID; ","")&amp;IF(B71="","Add claim link; ",IF(COUNTIF(ClaimsTable[Claim ID],B71)=0,"Unknown claim; ",""))&amp;IF(C71="","Identify component; ","")&amp;IF(D71="","Set event type; ","")&amp;IF(E71="","Record date; ","")&amp;IF(F71="","Describe event; ","")&amp;IF(H71="","Assess impact; ","")&amp;IF(K71="","Assign owner; ","")&amp;IF(L71="","Assess reassessment need; ","")&amp;IF(M71="","Set status; ","")&amp;IF(AND(I71&lt;&gt;"",COUNTIF(EvidenceTable[Evidence ID],I71)=0),"Unknown evidence; ","")&amp;IF(AND(I71&lt;&gt;"",COUNTIFS(EvidenceTable[Evidence ID],I71,EvidenceTable[Claim ID],B71)=0),"Evidence not linked to claim; ","")&amp;IF(AND(J71&lt;&gt;"",COUNTIF(FindingsTable[Finding ID],J71)=0),"Unknown finding; ","")&amp;IF(G71="","Define affected scope; ","")&amp;IF(AND(J71&lt;&gt;"",COUNTIF(FindingsTable[Finding ID],J71)&gt;0,COUNTIFS(FindingsTable[Finding ID],J71,FindingsTable[Claim ID],B71)=0),"Finding not linked to claim; ","")&amp;IF(AND(OR(M71="Resolved",M71="Closed"),L71="Under review"),"Complete reassessment assessment; ",""))</f>
      </c>
    </row>
    <row r="72" ht="66" customHeight="1">
      <c r="A72" s="52"/>
      <c r="B72" s="52"/>
      <c r="C72" s="52"/>
      <c r="D72" s="52"/>
      <c r="E72" s="60"/>
      <c r="F72" s="52"/>
      <c r="G72" s="52"/>
      <c r="H72" s="52"/>
      <c r="I72" s="52"/>
      <c r="J72" s="52"/>
      <c r="K72" s="52"/>
      <c r="L72" s="52"/>
      <c r="M72" s="52"/>
      <c r="N72" s="56" t="str">
        <f>IF(COUNTA(A72:M72)=0,"",IF(A72="","Add ID; ","")&amp;IF(AND(A72&lt;&gt;"",COUNTIF(AMLChangeTable[Event ID],A72)&gt;1),"Duplicate ID; ","")&amp;IF(B72="","Add claim link; ",IF(COUNTIF(ClaimsTable[Claim ID],B72)=0,"Unknown claim; ",""))&amp;IF(C72="","Identify component; ","")&amp;IF(D72="","Set event type; ","")&amp;IF(E72="","Record date; ","")&amp;IF(F72="","Describe event; ","")&amp;IF(H72="","Assess impact; ","")&amp;IF(K72="","Assign owner; ","")&amp;IF(L72="","Assess reassessment need; ","")&amp;IF(M72="","Set status; ","")&amp;IF(AND(I72&lt;&gt;"",COUNTIF(EvidenceTable[Evidence ID],I72)=0),"Unknown evidence; ","")&amp;IF(AND(I72&lt;&gt;"",COUNTIFS(EvidenceTable[Evidence ID],I72,EvidenceTable[Claim ID],B72)=0),"Evidence not linked to claim; ","")&amp;IF(AND(J72&lt;&gt;"",COUNTIF(FindingsTable[Finding ID],J72)=0),"Unknown finding; ","")&amp;IF(G72="","Define affected scope; ","")&amp;IF(AND(J72&lt;&gt;"",COUNTIF(FindingsTable[Finding ID],J72)&gt;0,COUNTIFS(FindingsTable[Finding ID],J72,FindingsTable[Claim ID],B72)=0),"Finding not linked to claim; ","")&amp;IF(AND(OR(M72="Resolved",M72="Closed"),L72="Under review"),"Complete reassessment assessment; ",""))</f>
      </c>
    </row>
    <row r="73" ht="66" customHeight="1">
      <c r="A73" s="52"/>
      <c r="B73" s="52"/>
      <c r="C73" s="52"/>
      <c r="D73" s="52"/>
      <c r="E73" s="60"/>
      <c r="F73" s="52"/>
      <c r="G73" s="52"/>
      <c r="H73" s="52"/>
      <c r="I73" s="52"/>
      <c r="J73" s="52"/>
      <c r="K73" s="52"/>
      <c r="L73" s="52"/>
      <c r="M73" s="52"/>
      <c r="N73" s="56" t="str">
        <f>IF(COUNTA(A73:M73)=0,"",IF(A73="","Add ID; ","")&amp;IF(AND(A73&lt;&gt;"",COUNTIF(AMLChangeTable[Event ID],A73)&gt;1),"Duplicate ID; ","")&amp;IF(B73="","Add claim link; ",IF(COUNTIF(ClaimsTable[Claim ID],B73)=0,"Unknown claim; ",""))&amp;IF(C73="","Identify component; ","")&amp;IF(D73="","Set event type; ","")&amp;IF(E73="","Record date; ","")&amp;IF(F73="","Describe event; ","")&amp;IF(H73="","Assess impact; ","")&amp;IF(K73="","Assign owner; ","")&amp;IF(L73="","Assess reassessment need; ","")&amp;IF(M73="","Set status; ","")&amp;IF(AND(I73&lt;&gt;"",COUNTIF(EvidenceTable[Evidence ID],I73)=0),"Unknown evidence; ","")&amp;IF(AND(I73&lt;&gt;"",COUNTIFS(EvidenceTable[Evidence ID],I73,EvidenceTable[Claim ID],B73)=0),"Evidence not linked to claim; ","")&amp;IF(AND(J73&lt;&gt;"",COUNTIF(FindingsTable[Finding ID],J73)=0),"Unknown finding; ","")&amp;IF(G73="","Define affected scope; ","")&amp;IF(AND(J73&lt;&gt;"",COUNTIF(FindingsTable[Finding ID],J73)&gt;0,COUNTIFS(FindingsTable[Finding ID],J73,FindingsTable[Claim ID],B73)=0),"Finding not linked to claim; ","")&amp;IF(AND(OR(M73="Resolved",M73="Closed"),L73="Under review"),"Complete reassessment assessment; ",""))</f>
      </c>
    </row>
    <row r="74" ht="66" customHeight="1">
      <c r="A74" s="52"/>
      <c r="B74" s="52"/>
      <c r="C74" s="52"/>
      <c r="D74" s="52"/>
      <c r="E74" s="60"/>
      <c r="F74" s="52"/>
      <c r="G74" s="52"/>
      <c r="H74" s="52"/>
      <c r="I74" s="52"/>
      <c r="J74" s="52"/>
      <c r="K74" s="52"/>
      <c r="L74" s="52"/>
      <c r="M74" s="52"/>
      <c r="N74" s="56" t="str">
        <f>IF(COUNTA(A74:M74)=0,"",IF(A74="","Add ID; ","")&amp;IF(AND(A74&lt;&gt;"",COUNTIF(AMLChangeTable[Event ID],A74)&gt;1),"Duplicate ID; ","")&amp;IF(B74="","Add claim link; ",IF(COUNTIF(ClaimsTable[Claim ID],B74)=0,"Unknown claim; ",""))&amp;IF(C74="","Identify component; ","")&amp;IF(D74="","Set event type; ","")&amp;IF(E74="","Record date; ","")&amp;IF(F74="","Describe event; ","")&amp;IF(H74="","Assess impact; ","")&amp;IF(K74="","Assign owner; ","")&amp;IF(L74="","Assess reassessment need; ","")&amp;IF(M74="","Set status; ","")&amp;IF(AND(I74&lt;&gt;"",COUNTIF(EvidenceTable[Evidence ID],I74)=0),"Unknown evidence; ","")&amp;IF(AND(I74&lt;&gt;"",COUNTIFS(EvidenceTable[Evidence ID],I74,EvidenceTable[Claim ID],B74)=0),"Evidence not linked to claim; ","")&amp;IF(AND(J74&lt;&gt;"",COUNTIF(FindingsTable[Finding ID],J74)=0),"Unknown finding; ","")&amp;IF(G74="","Define affected scope; ","")&amp;IF(AND(J74&lt;&gt;"",COUNTIF(FindingsTable[Finding ID],J74)&gt;0,COUNTIFS(FindingsTable[Finding ID],J74,FindingsTable[Claim ID],B74)=0),"Finding not linked to claim; ","")&amp;IF(AND(OR(M74="Resolved",M74="Closed"),L74="Under review"),"Complete reassessment assessment; ",""))</f>
      </c>
    </row>
    <row r="75" ht="66" customHeight="1">
      <c r="A75" s="52"/>
      <c r="B75" s="52"/>
      <c r="C75" s="52"/>
      <c r="D75" s="52"/>
      <c r="E75" s="60"/>
      <c r="F75" s="52"/>
      <c r="G75" s="52"/>
      <c r="H75" s="52"/>
      <c r="I75" s="52"/>
      <c r="J75" s="52"/>
      <c r="K75" s="52"/>
      <c r="L75" s="52"/>
      <c r="M75" s="52"/>
      <c r="N75" s="56" t="str">
        <f>IF(COUNTA(A75:M75)=0,"",IF(A75="","Add ID; ","")&amp;IF(AND(A75&lt;&gt;"",COUNTIF(AMLChangeTable[Event ID],A75)&gt;1),"Duplicate ID; ","")&amp;IF(B75="","Add claim link; ",IF(COUNTIF(ClaimsTable[Claim ID],B75)=0,"Unknown claim; ",""))&amp;IF(C75="","Identify component; ","")&amp;IF(D75="","Set event type; ","")&amp;IF(E75="","Record date; ","")&amp;IF(F75="","Describe event; ","")&amp;IF(H75="","Assess impact; ","")&amp;IF(K75="","Assign owner; ","")&amp;IF(L75="","Assess reassessment need; ","")&amp;IF(M75="","Set status; ","")&amp;IF(AND(I75&lt;&gt;"",COUNTIF(EvidenceTable[Evidence ID],I75)=0),"Unknown evidence; ","")&amp;IF(AND(I75&lt;&gt;"",COUNTIFS(EvidenceTable[Evidence ID],I75,EvidenceTable[Claim ID],B75)=0),"Evidence not linked to claim; ","")&amp;IF(AND(J75&lt;&gt;"",COUNTIF(FindingsTable[Finding ID],J75)=0),"Unknown finding; ","")&amp;IF(G75="","Define affected scope; ","")&amp;IF(AND(J75&lt;&gt;"",COUNTIF(FindingsTable[Finding ID],J75)&gt;0,COUNTIFS(FindingsTable[Finding ID],J75,FindingsTable[Claim ID],B75)=0),"Finding not linked to claim; ","")&amp;IF(AND(OR(M75="Resolved",M75="Closed"),L75="Under review"),"Complete reassessment assessment; ",""))</f>
      </c>
    </row>
    <row r="76" ht="66" customHeight="1">
      <c r="A76" s="52"/>
      <c r="B76" s="52"/>
      <c r="C76" s="52"/>
      <c r="D76" s="52"/>
      <c r="E76" s="60"/>
      <c r="F76" s="52"/>
      <c r="G76" s="52"/>
      <c r="H76" s="52"/>
      <c r="I76" s="52"/>
      <c r="J76" s="52"/>
      <c r="K76" s="52"/>
      <c r="L76" s="52"/>
      <c r="M76" s="52"/>
      <c r="N76" s="56" t="str">
        <f>IF(COUNTA(A76:M76)=0,"",IF(A76="","Add ID; ","")&amp;IF(AND(A76&lt;&gt;"",COUNTIF(AMLChangeTable[Event ID],A76)&gt;1),"Duplicate ID; ","")&amp;IF(B76="","Add claim link; ",IF(COUNTIF(ClaimsTable[Claim ID],B76)=0,"Unknown claim; ",""))&amp;IF(C76="","Identify component; ","")&amp;IF(D76="","Set event type; ","")&amp;IF(E76="","Record date; ","")&amp;IF(F76="","Describe event; ","")&amp;IF(H76="","Assess impact; ","")&amp;IF(K76="","Assign owner; ","")&amp;IF(L76="","Assess reassessment need; ","")&amp;IF(M76="","Set status; ","")&amp;IF(AND(I76&lt;&gt;"",COUNTIF(EvidenceTable[Evidence ID],I76)=0),"Unknown evidence; ","")&amp;IF(AND(I76&lt;&gt;"",COUNTIFS(EvidenceTable[Evidence ID],I76,EvidenceTable[Claim ID],B76)=0),"Evidence not linked to claim; ","")&amp;IF(AND(J76&lt;&gt;"",COUNTIF(FindingsTable[Finding ID],J76)=0),"Unknown finding; ","")&amp;IF(G76="","Define affected scope; ","")&amp;IF(AND(J76&lt;&gt;"",COUNTIF(FindingsTable[Finding ID],J76)&gt;0,COUNTIFS(FindingsTable[Finding ID],J76,FindingsTable[Claim ID],B76)=0),"Finding not linked to claim; ","")&amp;IF(AND(OR(M76="Resolved",M76="Closed"),L76="Under review"),"Complete reassessment assessment; ",""))</f>
      </c>
    </row>
    <row r="77" ht="66" customHeight="1">
      <c r="A77" s="52"/>
      <c r="B77" s="52"/>
      <c r="C77" s="52"/>
      <c r="D77" s="52"/>
      <c r="E77" s="60"/>
      <c r="F77" s="52"/>
      <c r="G77" s="52"/>
      <c r="H77" s="52"/>
      <c r="I77" s="52"/>
      <c r="J77" s="52"/>
      <c r="K77" s="52"/>
      <c r="L77" s="52"/>
      <c r="M77" s="52"/>
      <c r="N77" s="56" t="str">
        <f>IF(COUNTA(A77:M77)=0,"",IF(A77="","Add ID; ","")&amp;IF(AND(A77&lt;&gt;"",COUNTIF(AMLChangeTable[Event ID],A77)&gt;1),"Duplicate ID; ","")&amp;IF(B77="","Add claim link; ",IF(COUNTIF(ClaimsTable[Claim ID],B77)=0,"Unknown claim; ",""))&amp;IF(C77="","Identify component; ","")&amp;IF(D77="","Set event type; ","")&amp;IF(E77="","Record date; ","")&amp;IF(F77="","Describe event; ","")&amp;IF(H77="","Assess impact; ","")&amp;IF(K77="","Assign owner; ","")&amp;IF(L77="","Assess reassessment need; ","")&amp;IF(M77="","Set status; ","")&amp;IF(AND(I77&lt;&gt;"",COUNTIF(EvidenceTable[Evidence ID],I77)=0),"Unknown evidence; ","")&amp;IF(AND(I77&lt;&gt;"",COUNTIFS(EvidenceTable[Evidence ID],I77,EvidenceTable[Claim ID],B77)=0),"Evidence not linked to claim; ","")&amp;IF(AND(J77&lt;&gt;"",COUNTIF(FindingsTable[Finding ID],J77)=0),"Unknown finding; ","")&amp;IF(G77="","Define affected scope; ","")&amp;IF(AND(J77&lt;&gt;"",COUNTIF(FindingsTable[Finding ID],J77)&gt;0,COUNTIFS(FindingsTable[Finding ID],J77,FindingsTable[Claim ID],B77)=0),"Finding not linked to claim; ","")&amp;IF(AND(OR(M77="Resolved",M77="Closed"),L77="Under review"),"Complete reassessment assessment; ",""))</f>
      </c>
    </row>
    <row r="78" ht="66" customHeight="1">
      <c r="A78" s="52"/>
      <c r="B78" s="52"/>
      <c r="C78" s="52"/>
      <c r="D78" s="52"/>
      <c r="E78" s="60"/>
      <c r="F78" s="52"/>
      <c r="G78" s="52"/>
      <c r="H78" s="52"/>
      <c r="I78" s="52"/>
      <c r="J78" s="52"/>
      <c r="K78" s="52"/>
      <c r="L78" s="52"/>
      <c r="M78" s="52"/>
      <c r="N78" s="56" t="str">
        <f>IF(COUNTA(A78:M78)=0,"",IF(A78="","Add ID; ","")&amp;IF(AND(A78&lt;&gt;"",COUNTIF(AMLChangeTable[Event ID],A78)&gt;1),"Duplicate ID; ","")&amp;IF(B78="","Add claim link; ",IF(COUNTIF(ClaimsTable[Claim ID],B78)=0,"Unknown claim; ",""))&amp;IF(C78="","Identify component; ","")&amp;IF(D78="","Set event type; ","")&amp;IF(E78="","Record date; ","")&amp;IF(F78="","Describe event; ","")&amp;IF(H78="","Assess impact; ","")&amp;IF(K78="","Assign owner; ","")&amp;IF(L78="","Assess reassessment need; ","")&amp;IF(M78="","Set status; ","")&amp;IF(AND(I78&lt;&gt;"",COUNTIF(EvidenceTable[Evidence ID],I78)=0),"Unknown evidence; ","")&amp;IF(AND(I78&lt;&gt;"",COUNTIFS(EvidenceTable[Evidence ID],I78,EvidenceTable[Claim ID],B78)=0),"Evidence not linked to claim; ","")&amp;IF(AND(J78&lt;&gt;"",COUNTIF(FindingsTable[Finding ID],J78)=0),"Unknown finding; ","")&amp;IF(G78="","Define affected scope; ","")&amp;IF(AND(J78&lt;&gt;"",COUNTIF(FindingsTable[Finding ID],J78)&gt;0,COUNTIFS(FindingsTable[Finding ID],J78,FindingsTable[Claim ID],B78)=0),"Finding not linked to claim; ","")&amp;IF(AND(OR(M78="Resolved",M78="Closed"),L78="Under review"),"Complete reassessment assessment; ",""))</f>
      </c>
    </row>
    <row r="79" ht="66" customHeight="1">
      <c r="A79" s="52"/>
      <c r="B79" s="52"/>
      <c r="C79" s="52"/>
      <c r="D79" s="52"/>
      <c r="E79" s="60"/>
      <c r="F79" s="52"/>
      <c r="G79" s="52"/>
      <c r="H79" s="52"/>
      <c r="I79" s="52"/>
      <c r="J79" s="52"/>
      <c r="K79" s="52"/>
      <c r="L79" s="52"/>
      <c r="M79" s="52"/>
      <c r="N79" s="56" t="str">
        <f>IF(COUNTA(A79:M79)=0,"",IF(A79="","Add ID; ","")&amp;IF(AND(A79&lt;&gt;"",COUNTIF(AMLChangeTable[Event ID],A79)&gt;1),"Duplicate ID; ","")&amp;IF(B79="","Add claim link; ",IF(COUNTIF(ClaimsTable[Claim ID],B79)=0,"Unknown claim; ",""))&amp;IF(C79="","Identify component; ","")&amp;IF(D79="","Set event type; ","")&amp;IF(E79="","Record date; ","")&amp;IF(F79="","Describe event; ","")&amp;IF(H79="","Assess impact; ","")&amp;IF(K79="","Assign owner; ","")&amp;IF(L79="","Assess reassessment need; ","")&amp;IF(M79="","Set status; ","")&amp;IF(AND(I79&lt;&gt;"",COUNTIF(EvidenceTable[Evidence ID],I79)=0),"Unknown evidence; ","")&amp;IF(AND(I79&lt;&gt;"",COUNTIFS(EvidenceTable[Evidence ID],I79,EvidenceTable[Claim ID],B79)=0),"Evidence not linked to claim; ","")&amp;IF(AND(J79&lt;&gt;"",COUNTIF(FindingsTable[Finding ID],J79)=0),"Unknown finding; ","")&amp;IF(G79="","Define affected scope; ","")&amp;IF(AND(J79&lt;&gt;"",COUNTIF(FindingsTable[Finding ID],J79)&gt;0,COUNTIFS(FindingsTable[Finding ID],J79,FindingsTable[Claim ID],B79)=0),"Finding not linked to claim; ","")&amp;IF(AND(OR(M79="Resolved",M79="Closed"),L79="Under review"),"Complete reassessment assessment; ",""))</f>
      </c>
    </row>
    <row r="80" ht="66" customHeight="1">
      <c r="A80" s="52"/>
      <c r="B80" s="52"/>
      <c r="C80" s="52"/>
      <c r="D80" s="52"/>
      <c r="E80" s="60"/>
      <c r="F80" s="52"/>
      <c r="G80" s="52"/>
      <c r="H80" s="52"/>
      <c r="I80" s="52"/>
      <c r="J80" s="52"/>
      <c r="K80" s="52"/>
      <c r="L80" s="52"/>
      <c r="M80" s="52"/>
      <c r="N80" s="56" t="str">
        <f>IF(COUNTA(A80:M80)=0,"",IF(A80="","Add ID; ","")&amp;IF(AND(A80&lt;&gt;"",COUNTIF(AMLChangeTable[Event ID],A80)&gt;1),"Duplicate ID; ","")&amp;IF(B80="","Add claim link; ",IF(COUNTIF(ClaimsTable[Claim ID],B80)=0,"Unknown claim; ",""))&amp;IF(C80="","Identify component; ","")&amp;IF(D80="","Set event type; ","")&amp;IF(E80="","Record date; ","")&amp;IF(F80="","Describe event; ","")&amp;IF(H80="","Assess impact; ","")&amp;IF(K80="","Assign owner; ","")&amp;IF(L80="","Assess reassessment need; ","")&amp;IF(M80="","Set status; ","")&amp;IF(AND(I80&lt;&gt;"",COUNTIF(EvidenceTable[Evidence ID],I80)=0),"Unknown evidence; ","")&amp;IF(AND(I80&lt;&gt;"",COUNTIFS(EvidenceTable[Evidence ID],I80,EvidenceTable[Claim ID],B80)=0),"Evidence not linked to claim; ","")&amp;IF(AND(J80&lt;&gt;"",COUNTIF(FindingsTable[Finding ID],J80)=0),"Unknown finding; ","")&amp;IF(G80="","Define affected scope; ","")&amp;IF(AND(J80&lt;&gt;"",COUNTIF(FindingsTable[Finding ID],J80)&gt;0,COUNTIFS(FindingsTable[Finding ID],J80,FindingsTable[Claim ID],B80)=0),"Finding not linked to claim; ","")&amp;IF(AND(OR(M80="Resolved",M80="Closed"),L80="Under review"),"Complete reassessment assessment; ",""))</f>
      </c>
    </row>
    <row r="81" ht="66" customHeight="1">
      <c r="A81" s="52"/>
      <c r="B81" s="52"/>
      <c r="C81" s="52"/>
      <c r="D81" s="52"/>
      <c r="E81" s="60"/>
      <c r="F81" s="52"/>
      <c r="G81" s="52"/>
      <c r="H81" s="52"/>
      <c r="I81" s="52"/>
      <c r="J81" s="52"/>
      <c r="K81" s="52"/>
      <c r="L81" s="52"/>
      <c r="M81" s="52"/>
      <c r="N81" s="56" t="str">
        <f>IF(COUNTA(A81:M81)=0,"",IF(A81="","Add ID; ","")&amp;IF(AND(A81&lt;&gt;"",COUNTIF(AMLChangeTable[Event ID],A81)&gt;1),"Duplicate ID; ","")&amp;IF(B81="","Add claim link; ",IF(COUNTIF(ClaimsTable[Claim ID],B81)=0,"Unknown claim; ",""))&amp;IF(C81="","Identify component; ","")&amp;IF(D81="","Set event type; ","")&amp;IF(E81="","Record date; ","")&amp;IF(F81="","Describe event; ","")&amp;IF(H81="","Assess impact; ","")&amp;IF(K81="","Assign owner; ","")&amp;IF(L81="","Assess reassessment need; ","")&amp;IF(M81="","Set status; ","")&amp;IF(AND(I81&lt;&gt;"",COUNTIF(EvidenceTable[Evidence ID],I81)=0),"Unknown evidence; ","")&amp;IF(AND(I81&lt;&gt;"",COUNTIFS(EvidenceTable[Evidence ID],I81,EvidenceTable[Claim ID],B81)=0),"Evidence not linked to claim; ","")&amp;IF(AND(J81&lt;&gt;"",COUNTIF(FindingsTable[Finding ID],J81)=0),"Unknown finding; ","")&amp;IF(G81="","Define affected scope; ","")&amp;IF(AND(J81&lt;&gt;"",COUNTIF(FindingsTable[Finding ID],J81)&gt;0,COUNTIFS(FindingsTable[Finding ID],J81,FindingsTable[Claim ID],B81)=0),"Finding not linked to claim; ","")&amp;IF(AND(OR(M81="Resolved",M81="Closed"),L81="Under review"),"Complete reassessment assessment; ",""))</f>
      </c>
    </row>
    <row r="82" ht="66" customHeight="1">
      <c r="A82" s="52"/>
      <c r="B82" s="52"/>
      <c r="C82" s="52"/>
      <c r="D82" s="52"/>
      <c r="E82" s="60"/>
      <c r="F82" s="52"/>
      <c r="G82" s="52"/>
      <c r="H82" s="52"/>
      <c r="I82" s="52"/>
      <c r="J82" s="52"/>
      <c r="K82" s="52"/>
      <c r="L82" s="52"/>
      <c r="M82" s="52"/>
      <c r="N82" s="56" t="str">
        <f>IF(COUNTA(A82:M82)=0,"",IF(A82="","Add ID; ","")&amp;IF(AND(A82&lt;&gt;"",COUNTIF(AMLChangeTable[Event ID],A82)&gt;1),"Duplicate ID; ","")&amp;IF(B82="","Add claim link; ",IF(COUNTIF(ClaimsTable[Claim ID],B82)=0,"Unknown claim; ",""))&amp;IF(C82="","Identify component; ","")&amp;IF(D82="","Set event type; ","")&amp;IF(E82="","Record date; ","")&amp;IF(F82="","Describe event; ","")&amp;IF(H82="","Assess impact; ","")&amp;IF(K82="","Assign owner; ","")&amp;IF(L82="","Assess reassessment need; ","")&amp;IF(M82="","Set status; ","")&amp;IF(AND(I82&lt;&gt;"",COUNTIF(EvidenceTable[Evidence ID],I82)=0),"Unknown evidence; ","")&amp;IF(AND(I82&lt;&gt;"",COUNTIFS(EvidenceTable[Evidence ID],I82,EvidenceTable[Claim ID],B82)=0),"Evidence not linked to claim; ","")&amp;IF(AND(J82&lt;&gt;"",COUNTIF(FindingsTable[Finding ID],J82)=0),"Unknown finding; ","")&amp;IF(G82="","Define affected scope; ","")&amp;IF(AND(J82&lt;&gt;"",COUNTIF(FindingsTable[Finding ID],J82)&gt;0,COUNTIFS(FindingsTable[Finding ID],J82,FindingsTable[Claim ID],B82)=0),"Finding not linked to claim; ","")&amp;IF(AND(OR(M82="Resolved",M82="Closed"),L82="Under review"),"Complete reassessment assessment; ",""))</f>
      </c>
    </row>
    <row r="83" ht="66" customHeight="1">
      <c r="A83" s="52"/>
      <c r="B83" s="52"/>
      <c r="C83" s="52"/>
      <c r="D83" s="52"/>
      <c r="E83" s="60"/>
      <c r="F83" s="52"/>
      <c r="G83" s="52"/>
      <c r="H83" s="52"/>
      <c r="I83" s="52"/>
      <c r="J83" s="52"/>
      <c r="K83" s="52"/>
      <c r="L83" s="52"/>
      <c r="M83" s="52"/>
      <c r="N83" s="56" t="str">
        <f>IF(COUNTA(A83:M83)=0,"",IF(A83="","Add ID; ","")&amp;IF(AND(A83&lt;&gt;"",COUNTIF(AMLChangeTable[Event ID],A83)&gt;1),"Duplicate ID; ","")&amp;IF(B83="","Add claim link; ",IF(COUNTIF(ClaimsTable[Claim ID],B83)=0,"Unknown claim; ",""))&amp;IF(C83="","Identify component; ","")&amp;IF(D83="","Set event type; ","")&amp;IF(E83="","Record date; ","")&amp;IF(F83="","Describe event; ","")&amp;IF(H83="","Assess impact; ","")&amp;IF(K83="","Assign owner; ","")&amp;IF(L83="","Assess reassessment need; ","")&amp;IF(M83="","Set status; ","")&amp;IF(AND(I83&lt;&gt;"",COUNTIF(EvidenceTable[Evidence ID],I83)=0),"Unknown evidence; ","")&amp;IF(AND(I83&lt;&gt;"",COUNTIFS(EvidenceTable[Evidence ID],I83,EvidenceTable[Claim ID],B83)=0),"Evidence not linked to claim; ","")&amp;IF(AND(J83&lt;&gt;"",COUNTIF(FindingsTable[Finding ID],J83)=0),"Unknown finding; ","")&amp;IF(G83="","Define affected scope; ","")&amp;IF(AND(J83&lt;&gt;"",COUNTIF(FindingsTable[Finding ID],J83)&gt;0,COUNTIFS(FindingsTable[Finding ID],J83,FindingsTable[Claim ID],B83)=0),"Finding not linked to claim; ","")&amp;IF(AND(OR(M83="Resolved",M83="Closed"),L83="Under review"),"Complete reassessment assessment; ",""))</f>
      </c>
    </row>
    <row r="84" ht="66" customHeight="1">
      <c r="A84" s="52"/>
      <c r="B84" s="52"/>
      <c r="C84" s="52"/>
      <c r="D84" s="52"/>
      <c r="E84" s="60"/>
      <c r="F84" s="52"/>
      <c r="G84" s="52"/>
      <c r="H84" s="52"/>
      <c r="I84" s="52"/>
      <c r="J84" s="52"/>
      <c r="K84" s="52"/>
      <c r="L84" s="52"/>
      <c r="M84" s="52"/>
      <c r="N84" s="56" t="str">
        <f>IF(COUNTA(A84:M84)=0,"",IF(A84="","Add ID; ","")&amp;IF(AND(A84&lt;&gt;"",COUNTIF(AMLChangeTable[Event ID],A84)&gt;1),"Duplicate ID; ","")&amp;IF(B84="","Add claim link; ",IF(COUNTIF(ClaimsTable[Claim ID],B84)=0,"Unknown claim; ",""))&amp;IF(C84="","Identify component; ","")&amp;IF(D84="","Set event type; ","")&amp;IF(E84="","Record date; ","")&amp;IF(F84="","Describe event; ","")&amp;IF(H84="","Assess impact; ","")&amp;IF(K84="","Assign owner; ","")&amp;IF(L84="","Assess reassessment need; ","")&amp;IF(M84="","Set status; ","")&amp;IF(AND(I84&lt;&gt;"",COUNTIF(EvidenceTable[Evidence ID],I84)=0),"Unknown evidence; ","")&amp;IF(AND(I84&lt;&gt;"",COUNTIFS(EvidenceTable[Evidence ID],I84,EvidenceTable[Claim ID],B84)=0),"Evidence not linked to claim; ","")&amp;IF(AND(J84&lt;&gt;"",COUNTIF(FindingsTable[Finding ID],J84)=0),"Unknown finding; ","")&amp;IF(G84="","Define affected scope; ","")&amp;IF(AND(J84&lt;&gt;"",COUNTIF(FindingsTable[Finding ID],J84)&gt;0,COUNTIFS(FindingsTable[Finding ID],J84,FindingsTable[Claim ID],B84)=0),"Finding not linked to claim; ","")&amp;IF(AND(OR(M84="Resolved",M84="Closed"),L84="Under review"),"Complete reassessment assessment; ",""))</f>
      </c>
    </row>
    <row r="85" ht="66" customHeight="1">
      <c r="A85" s="52"/>
      <c r="B85" s="52"/>
      <c r="C85" s="52"/>
      <c r="D85" s="52"/>
      <c r="E85" s="60"/>
      <c r="F85" s="52"/>
      <c r="G85" s="52"/>
      <c r="H85" s="52"/>
      <c r="I85" s="52"/>
      <c r="J85" s="52"/>
      <c r="K85" s="52"/>
      <c r="L85" s="52"/>
      <c r="M85" s="52"/>
      <c r="N85" s="56" t="str">
        <f>IF(COUNTA(A85:M85)=0,"",IF(A85="","Add ID; ","")&amp;IF(AND(A85&lt;&gt;"",COUNTIF(AMLChangeTable[Event ID],A85)&gt;1),"Duplicate ID; ","")&amp;IF(B85="","Add claim link; ",IF(COUNTIF(ClaimsTable[Claim ID],B85)=0,"Unknown claim; ",""))&amp;IF(C85="","Identify component; ","")&amp;IF(D85="","Set event type; ","")&amp;IF(E85="","Record date; ","")&amp;IF(F85="","Describe event; ","")&amp;IF(H85="","Assess impact; ","")&amp;IF(K85="","Assign owner; ","")&amp;IF(L85="","Assess reassessment need; ","")&amp;IF(M85="","Set status; ","")&amp;IF(AND(I85&lt;&gt;"",COUNTIF(EvidenceTable[Evidence ID],I85)=0),"Unknown evidence; ","")&amp;IF(AND(I85&lt;&gt;"",COUNTIFS(EvidenceTable[Evidence ID],I85,EvidenceTable[Claim ID],B85)=0),"Evidence not linked to claim; ","")&amp;IF(AND(J85&lt;&gt;"",COUNTIF(FindingsTable[Finding ID],J85)=0),"Unknown finding; ","")&amp;IF(G85="","Define affected scope; ","")&amp;IF(AND(J85&lt;&gt;"",COUNTIF(FindingsTable[Finding ID],J85)&gt;0,COUNTIFS(FindingsTable[Finding ID],J85,FindingsTable[Claim ID],B85)=0),"Finding not linked to claim; ","")&amp;IF(AND(OR(M85="Resolved",M85="Closed"),L85="Under review"),"Complete reassessment assessment; ",""))</f>
      </c>
    </row>
    <row r="86" ht="66" customHeight="1">
      <c r="A86" s="52"/>
      <c r="B86" s="52"/>
      <c r="C86" s="52"/>
      <c r="D86" s="52"/>
      <c r="E86" s="60"/>
      <c r="F86" s="52"/>
      <c r="G86" s="52"/>
      <c r="H86" s="52"/>
      <c r="I86" s="52"/>
      <c r="J86" s="52"/>
      <c r="K86" s="52"/>
      <c r="L86" s="52"/>
      <c r="M86" s="52"/>
      <c r="N86" s="56" t="str">
        <f>IF(COUNTA(A86:M86)=0,"",IF(A86="","Add ID; ","")&amp;IF(AND(A86&lt;&gt;"",COUNTIF(AMLChangeTable[Event ID],A86)&gt;1),"Duplicate ID; ","")&amp;IF(B86="","Add claim link; ",IF(COUNTIF(ClaimsTable[Claim ID],B86)=0,"Unknown claim; ",""))&amp;IF(C86="","Identify component; ","")&amp;IF(D86="","Set event type; ","")&amp;IF(E86="","Record date; ","")&amp;IF(F86="","Describe event; ","")&amp;IF(H86="","Assess impact; ","")&amp;IF(K86="","Assign owner; ","")&amp;IF(L86="","Assess reassessment need; ","")&amp;IF(M86="","Set status; ","")&amp;IF(AND(I86&lt;&gt;"",COUNTIF(EvidenceTable[Evidence ID],I86)=0),"Unknown evidence; ","")&amp;IF(AND(I86&lt;&gt;"",COUNTIFS(EvidenceTable[Evidence ID],I86,EvidenceTable[Claim ID],B86)=0),"Evidence not linked to claim; ","")&amp;IF(AND(J86&lt;&gt;"",COUNTIF(FindingsTable[Finding ID],J86)=0),"Unknown finding; ","")&amp;IF(G86="","Define affected scope; ","")&amp;IF(AND(J86&lt;&gt;"",COUNTIF(FindingsTable[Finding ID],J86)&gt;0,COUNTIFS(FindingsTable[Finding ID],J86,FindingsTable[Claim ID],B86)=0),"Finding not linked to claim; ","")&amp;IF(AND(OR(M86="Resolved",M86="Closed"),L86="Under review"),"Complete reassessment assessment; ",""))</f>
      </c>
    </row>
    <row r="87" ht="66" customHeight="1">
      <c r="A87" s="52"/>
      <c r="B87" s="52"/>
      <c r="C87" s="52"/>
      <c r="D87" s="52"/>
      <c r="E87" s="60"/>
      <c r="F87" s="52"/>
      <c r="G87" s="52"/>
      <c r="H87" s="52"/>
      <c r="I87" s="52"/>
      <c r="J87" s="52"/>
      <c r="K87" s="52"/>
      <c r="L87" s="52"/>
      <c r="M87" s="52"/>
      <c r="N87" s="56" t="str">
        <f>IF(COUNTA(A87:M87)=0,"",IF(A87="","Add ID; ","")&amp;IF(AND(A87&lt;&gt;"",COUNTIF(AMLChangeTable[Event ID],A87)&gt;1),"Duplicate ID; ","")&amp;IF(B87="","Add claim link; ",IF(COUNTIF(ClaimsTable[Claim ID],B87)=0,"Unknown claim; ",""))&amp;IF(C87="","Identify component; ","")&amp;IF(D87="","Set event type; ","")&amp;IF(E87="","Record date; ","")&amp;IF(F87="","Describe event; ","")&amp;IF(H87="","Assess impact; ","")&amp;IF(K87="","Assign owner; ","")&amp;IF(L87="","Assess reassessment need; ","")&amp;IF(M87="","Set status; ","")&amp;IF(AND(I87&lt;&gt;"",COUNTIF(EvidenceTable[Evidence ID],I87)=0),"Unknown evidence; ","")&amp;IF(AND(I87&lt;&gt;"",COUNTIFS(EvidenceTable[Evidence ID],I87,EvidenceTable[Claim ID],B87)=0),"Evidence not linked to claim; ","")&amp;IF(AND(J87&lt;&gt;"",COUNTIF(FindingsTable[Finding ID],J87)=0),"Unknown finding; ","")&amp;IF(G87="","Define affected scope; ","")&amp;IF(AND(J87&lt;&gt;"",COUNTIF(FindingsTable[Finding ID],J87)&gt;0,COUNTIFS(FindingsTable[Finding ID],J87,FindingsTable[Claim ID],B87)=0),"Finding not linked to claim; ","")&amp;IF(AND(OR(M87="Resolved",M87="Closed"),L87="Under review"),"Complete reassessment assessment; ",""))</f>
      </c>
    </row>
    <row r="88" ht="66" customHeight="1">
      <c r="A88" s="52"/>
      <c r="B88" s="52"/>
      <c r="C88" s="52"/>
      <c r="D88" s="52"/>
      <c r="E88" s="60"/>
      <c r="F88" s="52"/>
      <c r="G88" s="52"/>
      <c r="H88" s="52"/>
      <c r="I88" s="52"/>
      <c r="J88" s="52"/>
      <c r="K88" s="52"/>
      <c r="L88" s="52"/>
      <c r="M88" s="52"/>
      <c r="N88" s="56" t="str">
        <f>IF(COUNTA(A88:M88)=0,"",IF(A88="","Add ID; ","")&amp;IF(AND(A88&lt;&gt;"",COUNTIF(AMLChangeTable[Event ID],A88)&gt;1),"Duplicate ID; ","")&amp;IF(B88="","Add claim link; ",IF(COUNTIF(ClaimsTable[Claim ID],B88)=0,"Unknown claim; ",""))&amp;IF(C88="","Identify component; ","")&amp;IF(D88="","Set event type; ","")&amp;IF(E88="","Record date; ","")&amp;IF(F88="","Describe event; ","")&amp;IF(H88="","Assess impact; ","")&amp;IF(K88="","Assign owner; ","")&amp;IF(L88="","Assess reassessment need; ","")&amp;IF(M88="","Set status; ","")&amp;IF(AND(I88&lt;&gt;"",COUNTIF(EvidenceTable[Evidence ID],I88)=0),"Unknown evidence; ","")&amp;IF(AND(I88&lt;&gt;"",COUNTIFS(EvidenceTable[Evidence ID],I88,EvidenceTable[Claim ID],B88)=0),"Evidence not linked to claim; ","")&amp;IF(AND(J88&lt;&gt;"",COUNTIF(FindingsTable[Finding ID],J88)=0),"Unknown finding; ","")&amp;IF(G88="","Define affected scope; ","")&amp;IF(AND(J88&lt;&gt;"",COUNTIF(FindingsTable[Finding ID],J88)&gt;0,COUNTIFS(FindingsTable[Finding ID],J88,FindingsTable[Claim ID],B88)=0),"Finding not linked to claim; ","")&amp;IF(AND(OR(M88="Resolved",M88="Closed"),L88="Under review"),"Complete reassessment assessment; ",""))</f>
      </c>
    </row>
    <row r="89" ht="66" customHeight="1">
      <c r="A89" s="52"/>
      <c r="B89" s="52"/>
      <c r="C89" s="52"/>
      <c r="D89" s="52"/>
      <c r="E89" s="60"/>
      <c r="F89" s="52"/>
      <c r="G89" s="52"/>
      <c r="H89" s="52"/>
      <c r="I89" s="52"/>
      <c r="J89" s="52"/>
      <c r="K89" s="52"/>
      <c r="L89" s="52"/>
      <c r="M89" s="52"/>
      <c r="N89" s="56" t="str">
        <f>IF(COUNTA(A89:M89)=0,"",IF(A89="","Add ID; ","")&amp;IF(AND(A89&lt;&gt;"",COUNTIF(AMLChangeTable[Event ID],A89)&gt;1),"Duplicate ID; ","")&amp;IF(B89="","Add claim link; ",IF(COUNTIF(ClaimsTable[Claim ID],B89)=0,"Unknown claim; ",""))&amp;IF(C89="","Identify component; ","")&amp;IF(D89="","Set event type; ","")&amp;IF(E89="","Record date; ","")&amp;IF(F89="","Describe event; ","")&amp;IF(H89="","Assess impact; ","")&amp;IF(K89="","Assign owner; ","")&amp;IF(L89="","Assess reassessment need; ","")&amp;IF(M89="","Set status; ","")&amp;IF(AND(I89&lt;&gt;"",COUNTIF(EvidenceTable[Evidence ID],I89)=0),"Unknown evidence; ","")&amp;IF(AND(I89&lt;&gt;"",COUNTIFS(EvidenceTable[Evidence ID],I89,EvidenceTable[Claim ID],B89)=0),"Evidence not linked to claim; ","")&amp;IF(AND(J89&lt;&gt;"",COUNTIF(FindingsTable[Finding ID],J89)=0),"Unknown finding; ","")&amp;IF(G89="","Define affected scope; ","")&amp;IF(AND(J89&lt;&gt;"",COUNTIF(FindingsTable[Finding ID],J89)&gt;0,COUNTIFS(FindingsTable[Finding ID],J89,FindingsTable[Claim ID],B89)=0),"Finding not linked to claim; ","")&amp;IF(AND(OR(M89="Resolved",M89="Closed"),L89="Under review"),"Complete reassessment assessment; ",""))</f>
      </c>
    </row>
    <row r="90" ht="66" customHeight="1">
      <c r="A90" s="52"/>
      <c r="B90" s="52"/>
      <c r="C90" s="52"/>
      <c r="D90" s="52"/>
      <c r="E90" s="60"/>
      <c r="F90" s="52"/>
      <c r="G90" s="52"/>
      <c r="H90" s="52"/>
      <c r="I90" s="52"/>
      <c r="J90" s="52"/>
      <c r="K90" s="52"/>
      <c r="L90" s="52"/>
      <c r="M90" s="52"/>
      <c r="N90" s="56" t="str">
        <f>IF(COUNTA(A90:M90)=0,"",IF(A90="","Add ID; ","")&amp;IF(AND(A90&lt;&gt;"",COUNTIF(AMLChangeTable[Event ID],A90)&gt;1),"Duplicate ID; ","")&amp;IF(B90="","Add claim link; ",IF(COUNTIF(ClaimsTable[Claim ID],B90)=0,"Unknown claim; ",""))&amp;IF(C90="","Identify component; ","")&amp;IF(D90="","Set event type; ","")&amp;IF(E90="","Record date; ","")&amp;IF(F90="","Describe event; ","")&amp;IF(H90="","Assess impact; ","")&amp;IF(K90="","Assign owner; ","")&amp;IF(L90="","Assess reassessment need; ","")&amp;IF(M90="","Set status; ","")&amp;IF(AND(I90&lt;&gt;"",COUNTIF(EvidenceTable[Evidence ID],I90)=0),"Unknown evidence; ","")&amp;IF(AND(I90&lt;&gt;"",COUNTIFS(EvidenceTable[Evidence ID],I90,EvidenceTable[Claim ID],B90)=0),"Evidence not linked to claim; ","")&amp;IF(AND(J90&lt;&gt;"",COUNTIF(FindingsTable[Finding ID],J90)=0),"Unknown finding; ","")&amp;IF(G90="","Define affected scope; ","")&amp;IF(AND(J90&lt;&gt;"",COUNTIF(FindingsTable[Finding ID],J90)&gt;0,COUNTIFS(FindingsTable[Finding ID],J90,FindingsTable[Claim ID],B90)=0),"Finding not linked to claim; ","")&amp;IF(AND(OR(M90="Resolved",M90="Closed"),L90="Under review"),"Complete reassessment assessment; ",""))</f>
      </c>
    </row>
    <row r="91" ht="66" customHeight="1">
      <c r="A91" s="52"/>
      <c r="B91" s="52"/>
      <c r="C91" s="52"/>
      <c r="D91" s="52"/>
      <c r="E91" s="60"/>
      <c r="F91" s="52"/>
      <c r="G91" s="52"/>
      <c r="H91" s="52"/>
      <c r="I91" s="52"/>
      <c r="J91" s="52"/>
      <c r="K91" s="52"/>
      <c r="L91" s="52"/>
      <c r="M91" s="52"/>
      <c r="N91" s="56" t="str">
        <f>IF(COUNTA(A91:M91)=0,"",IF(A91="","Add ID; ","")&amp;IF(AND(A91&lt;&gt;"",COUNTIF(AMLChangeTable[Event ID],A91)&gt;1),"Duplicate ID; ","")&amp;IF(B91="","Add claim link; ",IF(COUNTIF(ClaimsTable[Claim ID],B91)=0,"Unknown claim; ",""))&amp;IF(C91="","Identify component; ","")&amp;IF(D91="","Set event type; ","")&amp;IF(E91="","Record date; ","")&amp;IF(F91="","Describe event; ","")&amp;IF(H91="","Assess impact; ","")&amp;IF(K91="","Assign owner; ","")&amp;IF(L91="","Assess reassessment need; ","")&amp;IF(M91="","Set status; ","")&amp;IF(AND(I91&lt;&gt;"",COUNTIF(EvidenceTable[Evidence ID],I91)=0),"Unknown evidence; ","")&amp;IF(AND(I91&lt;&gt;"",COUNTIFS(EvidenceTable[Evidence ID],I91,EvidenceTable[Claim ID],B91)=0),"Evidence not linked to claim; ","")&amp;IF(AND(J91&lt;&gt;"",COUNTIF(FindingsTable[Finding ID],J91)=0),"Unknown finding; ","")&amp;IF(G91="","Define affected scope; ","")&amp;IF(AND(J91&lt;&gt;"",COUNTIF(FindingsTable[Finding ID],J91)&gt;0,COUNTIFS(FindingsTable[Finding ID],J91,FindingsTable[Claim ID],B91)=0),"Finding not linked to claim; ","")&amp;IF(AND(OR(M91="Resolved",M91="Closed"),L91="Under review"),"Complete reassessment assessment; ",""))</f>
      </c>
    </row>
    <row r="92" ht="66" customHeight="1">
      <c r="A92" s="52"/>
      <c r="B92" s="52"/>
      <c r="C92" s="52"/>
      <c r="D92" s="52"/>
      <c r="E92" s="60"/>
      <c r="F92" s="52"/>
      <c r="G92" s="52"/>
      <c r="H92" s="52"/>
      <c r="I92" s="52"/>
      <c r="J92" s="52"/>
      <c r="K92" s="52"/>
      <c r="L92" s="52"/>
      <c r="M92" s="52"/>
      <c r="N92" s="56" t="str">
        <f>IF(COUNTA(A92:M92)=0,"",IF(A92="","Add ID; ","")&amp;IF(AND(A92&lt;&gt;"",COUNTIF(AMLChangeTable[Event ID],A92)&gt;1),"Duplicate ID; ","")&amp;IF(B92="","Add claim link; ",IF(COUNTIF(ClaimsTable[Claim ID],B92)=0,"Unknown claim; ",""))&amp;IF(C92="","Identify component; ","")&amp;IF(D92="","Set event type; ","")&amp;IF(E92="","Record date; ","")&amp;IF(F92="","Describe event; ","")&amp;IF(H92="","Assess impact; ","")&amp;IF(K92="","Assign owner; ","")&amp;IF(L92="","Assess reassessment need; ","")&amp;IF(M92="","Set status; ","")&amp;IF(AND(I92&lt;&gt;"",COUNTIF(EvidenceTable[Evidence ID],I92)=0),"Unknown evidence; ","")&amp;IF(AND(I92&lt;&gt;"",COUNTIFS(EvidenceTable[Evidence ID],I92,EvidenceTable[Claim ID],B92)=0),"Evidence not linked to claim; ","")&amp;IF(AND(J92&lt;&gt;"",COUNTIF(FindingsTable[Finding ID],J92)=0),"Unknown finding; ","")&amp;IF(G92="","Define affected scope; ","")&amp;IF(AND(J92&lt;&gt;"",COUNTIF(FindingsTable[Finding ID],J92)&gt;0,COUNTIFS(FindingsTable[Finding ID],J92,FindingsTable[Claim ID],B92)=0),"Finding not linked to claim; ","")&amp;IF(AND(OR(M92="Resolved",M92="Closed"),L92="Under review"),"Complete reassessment assessment; ",""))</f>
      </c>
    </row>
    <row r="93" ht="66" customHeight="1">
      <c r="A93" s="52"/>
      <c r="B93" s="52"/>
      <c r="C93" s="52"/>
      <c r="D93" s="52"/>
      <c r="E93" s="60"/>
      <c r="F93" s="52"/>
      <c r="G93" s="52"/>
      <c r="H93" s="52"/>
      <c r="I93" s="52"/>
      <c r="J93" s="52"/>
      <c r="K93" s="52"/>
      <c r="L93" s="52"/>
      <c r="M93" s="52"/>
      <c r="N93" s="56" t="str">
        <f>IF(COUNTA(A93:M93)=0,"",IF(A93="","Add ID; ","")&amp;IF(AND(A93&lt;&gt;"",COUNTIF(AMLChangeTable[Event ID],A93)&gt;1),"Duplicate ID; ","")&amp;IF(B93="","Add claim link; ",IF(COUNTIF(ClaimsTable[Claim ID],B93)=0,"Unknown claim; ",""))&amp;IF(C93="","Identify component; ","")&amp;IF(D93="","Set event type; ","")&amp;IF(E93="","Record date; ","")&amp;IF(F93="","Describe event; ","")&amp;IF(H93="","Assess impact; ","")&amp;IF(K93="","Assign owner; ","")&amp;IF(L93="","Assess reassessment need; ","")&amp;IF(M93="","Set status; ","")&amp;IF(AND(I93&lt;&gt;"",COUNTIF(EvidenceTable[Evidence ID],I93)=0),"Unknown evidence; ","")&amp;IF(AND(I93&lt;&gt;"",COUNTIFS(EvidenceTable[Evidence ID],I93,EvidenceTable[Claim ID],B93)=0),"Evidence not linked to claim; ","")&amp;IF(AND(J93&lt;&gt;"",COUNTIF(FindingsTable[Finding ID],J93)=0),"Unknown finding; ","")&amp;IF(G93="","Define affected scope; ","")&amp;IF(AND(J93&lt;&gt;"",COUNTIF(FindingsTable[Finding ID],J93)&gt;0,COUNTIFS(FindingsTable[Finding ID],J93,FindingsTable[Claim ID],B93)=0),"Finding not linked to claim; ","")&amp;IF(AND(OR(M93="Resolved",M93="Closed"),L93="Under review"),"Complete reassessment assessment; ",""))</f>
      </c>
    </row>
    <row r="94" ht="66" customHeight="1">
      <c r="A94" s="52"/>
      <c r="B94" s="52"/>
      <c r="C94" s="52"/>
      <c r="D94" s="52"/>
      <c r="E94" s="60"/>
      <c r="F94" s="52"/>
      <c r="G94" s="52"/>
      <c r="H94" s="52"/>
      <c r="I94" s="52"/>
      <c r="J94" s="52"/>
      <c r="K94" s="52"/>
      <c r="L94" s="52"/>
      <c r="M94" s="52"/>
      <c r="N94" s="56" t="str">
        <f>IF(COUNTA(A94:M94)=0,"",IF(A94="","Add ID; ","")&amp;IF(AND(A94&lt;&gt;"",COUNTIF(AMLChangeTable[Event ID],A94)&gt;1),"Duplicate ID; ","")&amp;IF(B94="","Add claim link; ",IF(COUNTIF(ClaimsTable[Claim ID],B94)=0,"Unknown claim; ",""))&amp;IF(C94="","Identify component; ","")&amp;IF(D94="","Set event type; ","")&amp;IF(E94="","Record date; ","")&amp;IF(F94="","Describe event; ","")&amp;IF(H94="","Assess impact; ","")&amp;IF(K94="","Assign owner; ","")&amp;IF(L94="","Assess reassessment need; ","")&amp;IF(M94="","Set status; ","")&amp;IF(AND(I94&lt;&gt;"",COUNTIF(EvidenceTable[Evidence ID],I94)=0),"Unknown evidence; ","")&amp;IF(AND(I94&lt;&gt;"",COUNTIFS(EvidenceTable[Evidence ID],I94,EvidenceTable[Claim ID],B94)=0),"Evidence not linked to claim; ","")&amp;IF(AND(J94&lt;&gt;"",COUNTIF(FindingsTable[Finding ID],J94)=0),"Unknown finding; ","")&amp;IF(G94="","Define affected scope; ","")&amp;IF(AND(J94&lt;&gt;"",COUNTIF(FindingsTable[Finding ID],J94)&gt;0,COUNTIFS(FindingsTable[Finding ID],J94,FindingsTable[Claim ID],B94)=0),"Finding not linked to claim; ","")&amp;IF(AND(OR(M94="Resolved",M94="Closed"),L94="Under review"),"Complete reassessment assessment; ",""))</f>
      </c>
    </row>
    <row r="95" ht="66" customHeight="1">
      <c r="A95" s="52"/>
      <c r="B95" s="52"/>
      <c r="C95" s="52"/>
      <c r="D95" s="52"/>
      <c r="E95" s="60"/>
      <c r="F95" s="52"/>
      <c r="G95" s="52"/>
      <c r="H95" s="52"/>
      <c r="I95" s="52"/>
      <c r="J95" s="52"/>
      <c r="K95" s="52"/>
      <c r="L95" s="52"/>
      <c r="M95" s="52"/>
      <c r="N95" s="56" t="str">
        <f>IF(COUNTA(A95:M95)=0,"",IF(A95="","Add ID; ","")&amp;IF(AND(A95&lt;&gt;"",COUNTIF(AMLChangeTable[Event ID],A95)&gt;1),"Duplicate ID; ","")&amp;IF(B95="","Add claim link; ",IF(COUNTIF(ClaimsTable[Claim ID],B95)=0,"Unknown claim; ",""))&amp;IF(C95="","Identify component; ","")&amp;IF(D95="","Set event type; ","")&amp;IF(E95="","Record date; ","")&amp;IF(F95="","Describe event; ","")&amp;IF(H95="","Assess impact; ","")&amp;IF(K95="","Assign owner; ","")&amp;IF(L95="","Assess reassessment need; ","")&amp;IF(M95="","Set status; ","")&amp;IF(AND(I95&lt;&gt;"",COUNTIF(EvidenceTable[Evidence ID],I95)=0),"Unknown evidence; ","")&amp;IF(AND(I95&lt;&gt;"",COUNTIFS(EvidenceTable[Evidence ID],I95,EvidenceTable[Claim ID],B95)=0),"Evidence not linked to claim; ","")&amp;IF(AND(J95&lt;&gt;"",COUNTIF(FindingsTable[Finding ID],J95)=0),"Unknown finding; ","")&amp;IF(G95="","Define affected scope; ","")&amp;IF(AND(J95&lt;&gt;"",COUNTIF(FindingsTable[Finding ID],J95)&gt;0,COUNTIFS(FindingsTable[Finding ID],J95,FindingsTable[Claim ID],B95)=0),"Finding not linked to claim; ","")&amp;IF(AND(OR(M95="Resolved",M95="Closed"),L95="Under review"),"Complete reassessment assessment; ",""))</f>
      </c>
    </row>
    <row r="96" ht="66" customHeight="1">
      <c r="A96" s="52"/>
      <c r="B96" s="52"/>
      <c r="C96" s="52"/>
      <c r="D96" s="52"/>
      <c r="E96" s="60"/>
      <c r="F96" s="52"/>
      <c r="G96" s="52"/>
      <c r="H96" s="52"/>
      <c r="I96" s="52"/>
      <c r="J96" s="52"/>
      <c r="K96" s="52"/>
      <c r="L96" s="52"/>
      <c r="M96" s="52"/>
      <c r="N96" s="56" t="str">
        <f>IF(COUNTA(A96:M96)=0,"",IF(A96="","Add ID; ","")&amp;IF(AND(A96&lt;&gt;"",COUNTIF(AMLChangeTable[Event ID],A96)&gt;1),"Duplicate ID; ","")&amp;IF(B96="","Add claim link; ",IF(COUNTIF(ClaimsTable[Claim ID],B96)=0,"Unknown claim; ",""))&amp;IF(C96="","Identify component; ","")&amp;IF(D96="","Set event type; ","")&amp;IF(E96="","Record date; ","")&amp;IF(F96="","Describe event; ","")&amp;IF(H96="","Assess impact; ","")&amp;IF(K96="","Assign owner; ","")&amp;IF(L96="","Assess reassessment need; ","")&amp;IF(M96="","Set status; ","")&amp;IF(AND(I96&lt;&gt;"",COUNTIF(EvidenceTable[Evidence ID],I96)=0),"Unknown evidence; ","")&amp;IF(AND(I96&lt;&gt;"",COUNTIFS(EvidenceTable[Evidence ID],I96,EvidenceTable[Claim ID],B96)=0),"Evidence not linked to claim; ","")&amp;IF(AND(J96&lt;&gt;"",COUNTIF(FindingsTable[Finding ID],J96)=0),"Unknown finding; ","")&amp;IF(G96="","Define affected scope; ","")&amp;IF(AND(J96&lt;&gt;"",COUNTIF(FindingsTable[Finding ID],J96)&gt;0,COUNTIFS(FindingsTable[Finding ID],J96,FindingsTable[Claim ID],B96)=0),"Finding not linked to claim; ","")&amp;IF(AND(OR(M96="Resolved",M96="Closed"),L96="Under review"),"Complete reassessment assessment; ",""))</f>
      </c>
    </row>
    <row r="97" ht="66" customHeight="1">
      <c r="A97" s="52"/>
      <c r="B97" s="52"/>
      <c r="C97" s="52"/>
      <c r="D97" s="52"/>
      <c r="E97" s="60"/>
      <c r="F97" s="52"/>
      <c r="G97" s="52"/>
      <c r="H97" s="52"/>
      <c r="I97" s="52"/>
      <c r="J97" s="52"/>
      <c r="K97" s="52"/>
      <c r="L97" s="52"/>
      <c r="M97" s="52"/>
      <c r="N97" s="56" t="str">
        <f>IF(COUNTA(A97:M97)=0,"",IF(A97="","Add ID; ","")&amp;IF(AND(A97&lt;&gt;"",COUNTIF(AMLChangeTable[Event ID],A97)&gt;1),"Duplicate ID; ","")&amp;IF(B97="","Add claim link; ",IF(COUNTIF(ClaimsTable[Claim ID],B97)=0,"Unknown claim; ",""))&amp;IF(C97="","Identify component; ","")&amp;IF(D97="","Set event type; ","")&amp;IF(E97="","Record date; ","")&amp;IF(F97="","Describe event; ","")&amp;IF(H97="","Assess impact; ","")&amp;IF(K97="","Assign owner; ","")&amp;IF(L97="","Assess reassessment need; ","")&amp;IF(M97="","Set status; ","")&amp;IF(AND(I97&lt;&gt;"",COUNTIF(EvidenceTable[Evidence ID],I97)=0),"Unknown evidence; ","")&amp;IF(AND(I97&lt;&gt;"",COUNTIFS(EvidenceTable[Evidence ID],I97,EvidenceTable[Claim ID],B97)=0),"Evidence not linked to claim; ","")&amp;IF(AND(J97&lt;&gt;"",COUNTIF(FindingsTable[Finding ID],J97)=0),"Unknown finding; ","")&amp;IF(G97="","Define affected scope; ","")&amp;IF(AND(J97&lt;&gt;"",COUNTIF(FindingsTable[Finding ID],J97)&gt;0,COUNTIFS(FindingsTable[Finding ID],J97,FindingsTable[Claim ID],B97)=0),"Finding not linked to claim; ","")&amp;IF(AND(OR(M97="Resolved",M97="Closed"),L97="Under review"),"Complete reassessment assessment; ",""))</f>
      </c>
    </row>
    <row r="98" ht="66" customHeight="1">
      <c r="A98" s="52"/>
      <c r="B98" s="52"/>
      <c r="C98" s="52"/>
      <c r="D98" s="52"/>
      <c r="E98" s="60"/>
      <c r="F98" s="52"/>
      <c r="G98" s="52"/>
      <c r="H98" s="52"/>
      <c r="I98" s="52"/>
      <c r="J98" s="52"/>
      <c r="K98" s="52"/>
      <c r="L98" s="52"/>
      <c r="M98" s="52"/>
      <c r="N98" s="56" t="str">
        <f>IF(COUNTA(A98:M98)=0,"",IF(A98="","Add ID; ","")&amp;IF(AND(A98&lt;&gt;"",COUNTIF(AMLChangeTable[Event ID],A98)&gt;1),"Duplicate ID; ","")&amp;IF(B98="","Add claim link; ",IF(COUNTIF(ClaimsTable[Claim ID],B98)=0,"Unknown claim; ",""))&amp;IF(C98="","Identify component; ","")&amp;IF(D98="","Set event type; ","")&amp;IF(E98="","Record date; ","")&amp;IF(F98="","Describe event; ","")&amp;IF(H98="","Assess impact; ","")&amp;IF(K98="","Assign owner; ","")&amp;IF(L98="","Assess reassessment need; ","")&amp;IF(M98="","Set status; ","")&amp;IF(AND(I98&lt;&gt;"",COUNTIF(EvidenceTable[Evidence ID],I98)=0),"Unknown evidence; ","")&amp;IF(AND(I98&lt;&gt;"",COUNTIFS(EvidenceTable[Evidence ID],I98,EvidenceTable[Claim ID],B98)=0),"Evidence not linked to claim; ","")&amp;IF(AND(J98&lt;&gt;"",COUNTIF(FindingsTable[Finding ID],J98)=0),"Unknown finding; ","")&amp;IF(G98="","Define affected scope; ","")&amp;IF(AND(J98&lt;&gt;"",COUNTIF(FindingsTable[Finding ID],J98)&gt;0,COUNTIFS(FindingsTable[Finding ID],J98,FindingsTable[Claim ID],B98)=0),"Finding not linked to claim; ","")&amp;IF(AND(OR(M98="Resolved",M98="Closed"),L98="Under review"),"Complete reassessment assessment; ",""))</f>
      </c>
    </row>
    <row r="99" ht="66" customHeight="1">
      <c r="A99" s="52"/>
      <c r="B99" s="52"/>
      <c r="C99" s="52"/>
      <c r="D99" s="52"/>
      <c r="E99" s="60"/>
      <c r="F99" s="52"/>
      <c r="G99" s="52"/>
      <c r="H99" s="52"/>
      <c r="I99" s="52"/>
      <c r="J99" s="52"/>
      <c r="K99" s="52"/>
      <c r="L99" s="52"/>
      <c r="M99" s="52"/>
      <c r="N99" s="56" t="str">
        <f>IF(COUNTA(A99:M99)=0,"",IF(A99="","Add ID; ","")&amp;IF(AND(A99&lt;&gt;"",COUNTIF(AMLChangeTable[Event ID],A99)&gt;1),"Duplicate ID; ","")&amp;IF(B99="","Add claim link; ",IF(COUNTIF(ClaimsTable[Claim ID],B99)=0,"Unknown claim; ",""))&amp;IF(C99="","Identify component; ","")&amp;IF(D99="","Set event type; ","")&amp;IF(E99="","Record date; ","")&amp;IF(F99="","Describe event; ","")&amp;IF(H99="","Assess impact; ","")&amp;IF(K99="","Assign owner; ","")&amp;IF(L99="","Assess reassessment need; ","")&amp;IF(M99="","Set status; ","")&amp;IF(AND(I99&lt;&gt;"",COUNTIF(EvidenceTable[Evidence ID],I99)=0),"Unknown evidence; ","")&amp;IF(AND(I99&lt;&gt;"",COUNTIFS(EvidenceTable[Evidence ID],I99,EvidenceTable[Claim ID],B99)=0),"Evidence not linked to claim; ","")&amp;IF(AND(J99&lt;&gt;"",COUNTIF(FindingsTable[Finding ID],J99)=0),"Unknown finding; ","")&amp;IF(G99="","Define affected scope; ","")&amp;IF(AND(J99&lt;&gt;"",COUNTIF(FindingsTable[Finding ID],J99)&gt;0,COUNTIFS(FindingsTable[Finding ID],J99,FindingsTable[Claim ID],B99)=0),"Finding not linked to claim; ","")&amp;IF(AND(OR(M99="Resolved",M99="Closed"),L99="Under review"),"Complete reassessment assessment; ",""))</f>
      </c>
    </row>
    <row r="100" ht="66" customHeight="1">
      <c r="A100" s="52"/>
      <c r="B100" s="52"/>
      <c r="C100" s="52"/>
      <c r="D100" s="52"/>
      <c r="E100" s="60"/>
      <c r="F100" s="52"/>
      <c r="G100" s="52"/>
      <c r="H100" s="52"/>
      <c r="I100" s="52"/>
      <c r="J100" s="52"/>
      <c r="K100" s="52"/>
      <c r="L100" s="52"/>
      <c r="M100" s="52"/>
      <c r="N100" s="56" t="str">
        <f>IF(COUNTA(A100:M100)=0,"",IF(A100="","Add ID; ","")&amp;IF(AND(A100&lt;&gt;"",COUNTIF(AMLChangeTable[Event ID],A100)&gt;1),"Duplicate ID; ","")&amp;IF(B100="","Add claim link; ",IF(COUNTIF(ClaimsTable[Claim ID],B100)=0,"Unknown claim; ",""))&amp;IF(C100="","Identify component; ","")&amp;IF(D100="","Set event type; ","")&amp;IF(E100="","Record date; ","")&amp;IF(F100="","Describe event; ","")&amp;IF(H100="","Assess impact; ","")&amp;IF(K100="","Assign owner; ","")&amp;IF(L100="","Assess reassessment need; ","")&amp;IF(M100="","Set status; ","")&amp;IF(AND(I100&lt;&gt;"",COUNTIF(EvidenceTable[Evidence ID],I100)=0),"Unknown evidence; ","")&amp;IF(AND(I100&lt;&gt;"",COUNTIFS(EvidenceTable[Evidence ID],I100,EvidenceTable[Claim ID],B100)=0),"Evidence not linked to claim; ","")&amp;IF(AND(J100&lt;&gt;"",COUNTIF(FindingsTable[Finding ID],J100)=0),"Unknown finding; ","")&amp;IF(G100="","Define affected scope; ","")&amp;IF(AND(J100&lt;&gt;"",COUNTIF(FindingsTable[Finding ID],J100)&gt;0,COUNTIFS(FindingsTable[Finding ID],J100,FindingsTable[Claim ID],B100)=0),"Finding not linked to claim; ","")&amp;IF(AND(OR(M100="Resolved",M100="Closed"),L100="Under review"),"Complete reassessment assessment; ",""))</f>
      </c>
    </row>
    <row r="101" ht="66" customHeight="1">
      <c r="A101" s="52"/>
      <c r="B101" s="52"/>
      <c r="C101" s="52"/>
      <c r="D101" s="52"/>
      <c r="E101" s="60"/>
      <c r="F101" s="52"/>
      <c r="G101" s="52"/>
      <c r="H101" s="52"/>
      <c r="I101" s="52"/>
      <c r="J101" s="52"/>
      <c r="K101" s="52"/>
      <c r="L101" s="52"/>
      <c r="M101" s="52"/>
      <c r="N101" s="56" t="str">
        <f>IF(COUNTA(A101:M101)=0,"",IF(A101="","Add ID; ","")&amp;IF(AND(A101&lt;&gt;"",COUNTIF(AMLChangeTable[Event ID],A101)&gt;1),"Duplicate ID; ","")&amp;IF(B101="","Add claim link; ",IF(COUNTIF(ClaimsTable[Claim ID],B101)=0,"Unknown claim; ",""))&amp;IF(C101="","Identify component; ","")&amp;IF(D101="","Set event type; ","")&amp;IF(E101="","Record date; ","")&amp;IF(F101="","Describe event; ","")&amp;IF(H101="","Assess impact; ","")&amp;IF(K101="","Assign owner; ","")&amp;IF(L101="","Assess reassessment need; ","")&amp;IF(M101="","Set status; ","")&amp;IF(AND(I101&lt;&gt;"",COUNTIF(EvidenceTable[Evidence ID],I101)=0),"Unknown evidence; ","")&amp;IF(AND(I101&lt;&gt;"",COUNTIFS(EvidenceTable[Evidence ID],I101,EvidenceTable[Claim ID],B101)=0),"Evidence not linked to claim; ","")&amp;IF(AND(J101&lt;&gt;"",COUNTIF(FindingsTable[Finding ID],J101)=0),"Unknown finding; ","")&amp;IF(G101="","Define affected scope; ","")&amp;IF(AND(J101&lt;&gt;"",COUNTIF(FindingsTable[Finding ID],J101)&gt;0,COUNTIFS(FindingsTable[Finding ID],J101,FindingsTable[Claim ID],B101)=0),"Finding not linked to claim; ","")&amp;IF(AND(OR(M101="Resolved",M101="Closed"),L101="Under review"),"Complete reassessment assessment; ",""))</f>
      </c>
    </row>
    <row r="102" ht="66" customHeight="1">
      <c r="A102" s="52"/>
      <c r="B102" s="52"/>
      <c r="C102" s="52"/>
      <c r="D102" s="52"/>
      <c r="E102" s="60"/>
      <c r="F102" s="52"/>
      <c r="G102" s="52"/>
      <c r="H102" s="52"/>
      <c r="I102" s="52"/>
      <c r="J102" s="52"/>
      <c r="K102" s="52"/>
      <c r="L102" s="52"/>
      <c r="M102" s="52"/>
      <c r="N102" s="56" t="str">
        <f>IF(COUNTA(A102:M102)=0,"",IF(A102="","Add ID; ","")&amp;IF(AND(A102&lt;&gt;"",COUNTIF(AMLChangeTable[Event ID],A102)&gt;1),"Duplicate ID; ","")&amp;IF(B102="","Add claim link; ",IF(COUNTIF(ClaimsTable[Claim ID],B102)=0,"Unknown claim; ",""))&amp;IF(C102="","Identify component; ","")&amp;IF(D102="","Set event type; ","")&amp;IF(E102="","Record date; ","")&amp;IF(F102="","Describe event; ","")&amp;IF(H102="","Assess impact; ","")&amp;IF(K102="","Assign owner; ","")&amp;IF(L102="","Assess reassessment need; ","")&amp;IF(M102="","Set status; ","")&amp;IF(AND(I102&lt;&gt;"",COUNTIF(EvidenceTable[Evidence ID],I102)=0),"Unknown evidence; ","")&amp;IF(AND(I102&lt;&gt;"",COUNTIFS(EvidenceTable[Evidence ID],I102,EvidenceTable[Claim ID],B102)=0),"Evidence not linked to claim; ","")&amp;IF(AND(J102&lt;&gt;"",COUNTIF(FindingsTable[Finding ID],J102)=0),"Unknown finding; ","")&amp;IF(G102="","Define affected scope; ","")&amp;IF(AND(J102&lt;&gt;"",COUNTIF(FindingsTable[Finding ID],J102)&gt;0,COUNTIFS(FindingsTable[Finding ID],J102,FindingsTable[Claim ID],B102)=0),"Finding not linked to claim; ","")&amp;IF(AND(OR(M102="Resolved",M102="Closed"),L102="Under review"),"Complete reassessment assessment; ",""))</f>
      </c>
    </row>
    <row r="103" ht="66" customHeight="1">
      <c r="A103" s="52"/>
      <c r="B103" s="52"/>
      <c r="C103" s="52"/>
      <c r="D103" s="52"/>
      <c r="E103" s="60"/>
      <c r="F103" s="52"/>
      <c r="G103" s="52"/>
      <c r="H103" s="52"/>
      <c r="I103" s="52"/>
      <c r="J103" s="52"/>
      <c r="K103" s="52"/>
      <c r="L103" s="52"/>
      <c r="M103" s="52"/>
      <c r="N103" s="56" t="str">
        <f>IF(COUNTA(A103:M103)=0,"",IF(A103="","Add ID; ","")&amp;IF(AND(A103&lt;&gt;"",COUNTIF(AMLChangeTable[Event ID],A103)&gt;1),"Duplicate ID; ","")&amp;IF(B103="","Add claim link; ",IF(COUNTIF(ClaimsTable[Claim ID],B103)=0,"Unknown claim; ",""))&amp;IF(C103="","Identify component; ","")&amp;IF(D103="","Set event type; ","")&amp;IF(E103="","Record date; ","")&amp;IF(F103="","Describe event; ","")&amp;IF(H103="","Assess impact; ","")&amp;IF(K103="","Assign owner; ","")&amp;IF(L103="","Assess reassessment need; ","")&amp;IF(M103="","Set status; ","")&amp;IF(AND(I103&lt;&gt;"",COUNTIF(EvidenceTable[Evidence ID],I103)=0),"Unknown evidence; ","")&amp;IF(AND(I103&lt;&gt;"",COUNTIFS(EvidenceTable[Evidence ID],I103,EvidenceTable[Claim ID],B103)=0),"Evidence not linked to claim; ","")&amp;IF(AND(J103&lt;&gt;"",COUNTIF(FindingsTable[Finding ID],J103)=0),"Unknown finding; ","")&amp;IF(G103="","Define affected scope; ","")&amp;IF(AND(J103&lt;&gt;"",COUNTIF(FindingsTable[Finding ID],J103)&gt;0,COUNTIFS(FindingsTable[Finding ID],J103,FindingsTable[Claim ID],B103)=0),"Finding not linked to claim; ","")&amp;IF(AND(OR(M103="Resolved",M103="Closed"),L103="Under review"),"Complete reassessment assessment; ",""))</f>
      </c>
    </row>
    <row r="104" ht="66" customHeight="1">
      <c r="A104" s="52"/>
      <c r="B104" s="52"/>
      <c r="C104" s="52"/>
      <c r="D104" s="52"/>
      <c r="E104" s="60"/>
      <c r="F104" s="52"/>
      <c r="G104" s="52"/>
      <c r="H104" s="52"/>
      <c r="I104" s="52"/>
      <c r="J104" s="52"/>
      <c r="K104" s="52"/>
      <c r="L104" s="52"/>
      <c r="M104" s="52"/>
      <c r="N104" s="56" t="str">
        <f>IF(COUNTA(A104:M104)=0,"",IF(A104="","Add ID; ","")&amp;IF(AND(A104&lt;&gt;"",COUNTIF(AMLChangeTable[Event ID],A104)&gt;1),"Duplicate ID; ","")&amp;IF(B104="","Add claim link; ",IF(COUNTIF(ClaimsTable[Claim ID],B104)=0,"Unknown claim; ",""))&amp;IF(C104="","Identify component; ","")&amp;IF(D104="","Set event type; ","")&amp;IF(E104="","Record date; ","")&amp;IF(F104="","Describe event; ","")&amp;IF(H104="","Assess impact; ","")&amp;IF(K104="","Assign owner; ","")&amp;IF(L104="","Assess reassessment need; ","")&amp;IF(M104="","Set status; ","")&amp;IF(AND(I104&lt;&gt;"",COUNTIF(EvidenceTable[Evidence ID],I104)=0),"Unknown evidence; ","")&amp;IF(AND(I104&lt;&gt;"",COUNTIFS(EvidenceTable[Evidence ID],I104,EvidenceTable[Claim ID],B104)=0),"Evidence not linked to claim; ","")&amp;IF(AND(J104&lt;&gt;"",COUNTIF(FindingsTable[Finding ID],J104)=0),"Unknown finding; ","")&amp;IF(G104="","Define affected scope; ","")&amp;IF(AND(J104&lt;&gt;"",COUNTIF(FindingsTable[Finding ID],J104)&gt;0,COUNTIFS(FindingsTable[Finding ID],J104,FindingsTable[Claim ID],B104)=0),"Finding not linked to claim; ","")&amp;IF(AND(OR(M104="Resolved",M104="Closed"),L104="Under review"),"Complete reassessment assessment; ",""))</f>
      </c>
    </row>
    <row r="105" ht="66" customHeight="1">
      <c r="A105" s="52"/>
      <c r="B105" s="52"/>
      <c r="C105" s="52"/>
      <c r="D105" s="52"/>
      <c r="E105" s="60"/>
      <c r="F105" s="52"/>
      <c r="G105" s="52"/>
      <c r="H105" s="52"/>
      <c r="I105" s="52"/>
      <c r="J105" s="52"/>
      <c r="K105" s="52"/>
      <c r="L105" s="52"/>
      <c r="M105" s="52"/>
      <c r="N105" s="56" t="str">
        <f>IF(COUNTA(A105:M105)=0,"",IF(A105="","Add ID; ","")&amp;IF(AND(A105&lt;&gt;"",COUNTIF(AMLChangeTable[Event ID],A105)&gt;1),"Duplicate ID; ","")&amp;IF(B105="","Add claim link; ",IF(COUNTIF(ClaimsTable[Claim ID],B105)=0,"Unknown claim; ",""))&amp;IF(C105="","Identify component; ","")&amp;IF(D105="","Set event type; ","")&amp;IF(E105="","Record date; ","")&amp;IF(F105="","Describe event; ","")&amp;IF(H105="","Assess impact; ","")&amp;IF(K105="","Assign owner; ","")&amp;IF(L105="","Assess reassessment need; ","")&amp;IF(M105="","Set status; ","")&amp;IF(AND(I105&lt;&gt;"",COUNTIF(EvidenceTable[Evidence ID],I105)=0),"Unknown evidence; ","")&amp;IF(AND(I105&lt;&gt;"",COUNTIFS(EvidenceTable[Evidence ID],I105,EvidenceTable[Claim ID],B105)=0),"Evidence not linked to claim; ","")&amp;IF(AND(J105&lt;&gt;"",COUNTIF(FindingsTable[Finding ID],J105)=0),"Unknown finding; ","")&amp;IF(G105="","Define affected scope; ","")&amp;IF(AND(J105&lt;&gt;"",COUNTIF(FindingsTable[Finding ID],J105)&gt;0,COUNTIFS(FindingsTable[Finding ID],J105,FindingsTable[Claim ID],B105)=0),"Finding not linked to claim; ","")&amp;IF(AND(OR(M105="Resolved",M105="Closed"),L105="Under review"),"Complete reassessment assessment; ",""))</f>
      </c>
    </row>
  </sheetData>
  <mergeCells>
    <mergeCell ref="A1:H1"/>
    <mergeCell ref="A2:H2"/>
  </mergeCells>
  <dataValidations count="4">
    <dataValidation type="list" sqref="D6:D105" allowBlank="1" showErrorMessage="1" errorStyle="stop" errorTitle="Check the entry" error="Choose a listed value or enter a valid Excel date for this field.">
      <formula1>"Model release,Rule / threshold change,Data change,Data quality issue,Drift / performance shift,Vendor change,Integration change,Prompt / retrieval change,Incident,Other"</formula1>
    </dataValidation>
    <dataValidation type="list" sqref="L6:L105" allowBlank="1" showErrorMessage="1" errorStyle="stop" errorTitle="Check the entry" error="Choose a listed value or enter a valid Excel date for this field.">
      <formula1>"Yes,No,Under review"</formula1>
    </dataValidation>
    <dataValidation type="list" sqref="M6:M105" allowBlank="1" showErrorMessage="1" errorStyle="stop" errorTitle="Check the entry" error="Choose a listed value or enter a valid Excel date for this field.">
      <formula1>"Open,Assessing,Action in progress,Resolved,Closed,Not applicable"</formula1>
    </dataValidation>
    <dataValidation type="decimal" operator="between" allowBlank="1" showErrorMessage="1" showInputMessage="1" errorStyle="stop" errorTitle="Enter an Excel date" error="Enter a real Excel date rather than text." promptTitle="Date or timestamp" prompt="Enter a date such as 2026-10-02. Timestamps use the Review Brief timezone." sqref="E6:E105">
      <formula1>1</formula1>
      <formula2>2958465</formula2>
    </dataValidation>
  </dataValidations>
  <hyperlinks>
    <hyperlink ref="A3" location="'Start Here'!A1"/>
    <hyperlink ref="B3" location="'Field Guide'!A179"/>
    <hyperlink ref="C3" location="'Review Library'!A5"/>
    <hyperlink ref="D3" location="'Worked Example'!A1"/>
  </hyperlinks>
  <pageMargins left="0.7" right="0.7" top="0.75" bottom="0.75" header="0.3" footer="0.3"/>
  <tableParts count="1">
    <tablePart r:id="Rf6c4281fc6d4445a"/>
  </tableParts>
</worksheet>
</file>

<file path=docProps/core.xml><?xml version="1.0" encoding="utf-8"?>
<ns0:coreProperties xmlns:dc="http://purl.org/dc/elements/1.1/" xmlns:ns0="http://schemas.openxmlformats.org/package/2006/metadata/core-properties">
  <dc:creator>InfoSecured</dc:creator>
  <dc:title>AML AI Assurance Evidence Pack</dc:title>
  <dc:subject>AML AI assurance evidence review</dc:subject>
  <dc:description>Version 1.1. Connected claims, evidence, tests, oversight, findings and authorized review decisions.</dc:description>
  <ns0:lastModifiedBy>InfoSecured</ns0:lastModifiedBy>
  <ns0:version>1.1</ns0:version>
</ns0:coreProperties>
</file>